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admintonnoe.sharepoint.com/sites/mannschaftsmeisterschaft/Freigegebene Dokumente/2026-2027/Spielberichte/Vorlagen/"/>
    </mc:Choice>
  </mc:AlternateContent>
  <xr:revisionPtr revIDLastSave="6" documentId="11_A9FAA9F06C9C4348B9F70BC724CF2F7FDE747861" xr6:coauthVersionLast="47" xr6:coauthVersionMax="47" xr10:uidLastSave="{46A30C6D-B790-482F-B207-333D6CAD2704}"/>
  <bookViews>
    <workbookView xWindow="28680" yWindow="-120" windowWidth="29040" windowHeight="15840" xr2:uid="{00000000-000D-0000-FFFF-FFFF00000000}"/>
  </bookViews>
  <sheets>
    <sheet name="Spielbericht" sheetId="1" r:id="rId1"/>
  </sheets>
  <definedNames>
    <definedName name="_xlnm.Print_Area" localSheetId="0">Spielbericht!$A$1:$BW$32</definedName>
    <definedName name="Gewinnsätze">Spielbericht!$CG$3</definedName>
    <definedName name="MannschaftA">Spielbericht!$H$12</definedName>
    <definedName name="MannschaftB">Spielbericht!$AK$12</definedName>
    <definedName name="Runde">Spielbericht!$BP$12</definedName>
    <definedName name="Satzpunkte">Spielbericht!$CG$2</definedName>
    <definedName name="Sieger">Spielbericht!$F$24</definedName>
    <definedName name="Spiele">Spielbericht!$CG$5</definedName>
    <definedName name="SpieleNichtAusgetragen">Spielbericht!$CG$6</definedName>
    <definedName name="TabelleAngetreten">Spielbericht!$CN$4</definedName>
    <definedName name="TabelleSieg">Spielbericht!$CN$2</definedName>
    <definedName name="TabelleUnentschieden">Spielbericht!$CN$3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H16" i="1" l="1"/>
  <c r="CG16" i="1"/>
  <c r="BN23" i="1" l="1"/>
  <c r="BQ23" i="1"/>
  <c r="BQ22" i="1"/>
  <c r="BN22" i="1"/>
  <c r="BN20" i="1"/>
  <c r="BQ20" i="1"/>
  <c r="BQ16" i="1"/>
  <c r="BN16" i="1"/>
  <c r="BQ18" i="1"/>
  <c r="BN18" i="1"/>
  <c r="BG23" i="1"/>
  <c r="BK23" i="1"/>
  <c r="BK22" i="1"/>
  <c r="BG22" i="1"/>
  <c r="BG20" i="1"/>
  <c r="BG16" i="1"/>
  <c r="BK20" i="1"/>
  <c r="BK16" i="1"/>
  <c r="BK18" i="1"/>
  <c r="BG18" i="1"/>
  <c r="BV23" i="1" l="1"/>
  <c r="BS22" i="1"/>
  <c r="BS23" i="1"/>
  <c r="BS16" i="1"/>
  <c r="BV20" i="1"/>
  <c r="BV16" i="1"/>
  <c r="BS20" i="1"/>
  <c r="BV22" i="1"/>
  <c r="BV18" i="1"/>
  <c r="BS18" i="1"/>
  <c r="CG18" i="1" l="1"/>
  <c r="CH18" i="1"/>
  <c r="CG20" i="1"/>
  <c r="CH20" i="1"/>
  <c r="CG22" i="1"/>
  <c r="CH22" i="1"/>
  <c r="CG23" i="1"/>
  <c r="CH23" i="1"/>
  <c r="CG24" i="1" l="1"/>
  <c r="CH24" i="1"/>
  <c r="CG5" i="1"/>
  <c r="BG24" i="1" l="1"/>
  <c r="BK24" i="1"/>
  <c r="CG6" i="1" l="1"/>
  <c r="BS24" i="1"/>
  <c r="BQ24" i="1"/>
  <c r="BN24" i="1"/>
  <c r="BV24" i="1" l="1"/>
  <c r="F24" i="1" s="1"/>
  <c r="AQ24" i="1" l="1"/>
  <c r="AI24" i="1"/>
  <c r="AC24" i="1"/>
  <c r="AP25" i="1"/>
</calcChain>
</file>

<file path=xl/sharedStrings.xml><?xml version="1.0" encoding="utf-8"?>
<sst xmlns="http://schemas.openxmlformats.org/spreadsheetml/2006/main" count="102" uniqueCount="67">
  <si>
    <t>Datum:</t>
  </si>
  <si>
    <t>OSR / Turnierleiter:</t>
  </si>
  <si>
    <t>Punkte</t>
  </si>
  <si>
    <t>1. Satz</t>
  </si>
  <si>
    <t>2. Satz</t>
  </si>
  <si>
    <t>3. Satz</t>
  </si>
  <si>
    <t>Ergebnis</t>
  </si>
  <si>
    <t>:</t>
  </si>
  <si>
    <t>SIEGER:</t>
  </si>
  <si>
    <t>mit</t>
  </si>
  <si>
    <t>Spielen,</t>
  </si>
  <si>
    <t xml:space="preserve">Sätzen und </t>
  </si>
  <si>
    <t>Anmerkungen:</t>
  </si>
  <si>
    <t>Oberschiedsrichter (OSR)</t>
  </si>
  <si>
    <t>Mannschaft A</t>
  </si>
  <si>
    <t>Mannschaft B</t>
  </si>
  <si>
    <t>bzw. Turnierleitung</t>
  </si>
  <si>
    <t>Mannschaftsführer</t>
  </si>
  <si>
    <t>Niederösterreichischer</t>
  </si>
  <si>
    <t>Runde:</t>
  </si>
  <si>
    <t xml:space="preserve">Spielbericht senden an: </t>
  </si>
  <si>
    <t xml:space="preserve">Spielbericht eingeben: </t>
  </si>
  <si>
    <t>Ergebnisdienst (obv.tournamentsoftware.com)</t>
  </si>
  <si>
    <t>Badminton Verband</t>
  </si>
  <si>
    <t>ZVR: 379068339</t>
  </si>
  <si>
    <t>Sport.Zentrum.NÖ, Dr. Adolf-Schärf-Straße 25, 3100 St.Pölten
E-Mail: office@badminton-noe.at, www.badminton-noe.at</t>
  </si>
  <si>
    <t>Veranstalter:</t>
  </si>
  <si>
    <t>Die Richtigkeit wird bescheinigt. Das Spiel hat unter Beachtung der zuständigen Spielordnung stattgefunden.</t>
  </si>
  <si>
    <t>Spielende:</t>
  </si>
  <si>
    <t>A:</t>
  </si>
  <si>
    <t>B:</t>
  </si>
  <si>
    <t>und</t>
  </si>
  <si>
    <t>Spielort:</t>
  </si>
  <si>
    <t>zwischen</t>
  </si>
  <si>
    <t>Region:</t>
  </si>
  <si>
    <t>S P I E L B E R I C H T</t>
  </si>
  <si>
    <t>sonstiges:</t>
  </si>
  <si>
    <t>Planzeit:</t>
  </si>
  <si>
    <t>Sätze</t>
  </si>
  <si>
    <t>Spiele</t>
  </si>
  <si>
    <t>Mannschaftsmeisterschaft</t>
  </si>
  <si>
    <t>Konfiguration</t>
  </si>
  <si>
    <t>Namen der Spieler / Spielerinnen</t>
  </si>
  <si>
    <t>Gewinnsätze:</t>
  </si>
  <si>
    <t>Satzpunkte:</t>
  </si>
  <si>
    <t>Anz.Spiele</t>
  </si>
  <si>
    <t>Spielpunkten.</t>
  </si>
  <si>
    <t>Tabellenpunkte</t>
  </si>
  <si>
    <t>Sieg:</t>
  </si>
  <si>
    <t>unentschieden:</t>
  </si>
  <si>
    <t>angetreten:</t>
  </si>
  <si>
    <t>Ranglistenpunkte.</t>
  </si>
  <si>
    <t xml:space="preserve">Dafür gibt es </t>
  </si>
  <si>
    <t>Spielbeginn:</t>
  </si>
  <si>
    <t>Stand:</t>
  </si>
  <si>
    <t>nicht ausgetragen:</t>
  </si>
  <si>
    <t>gesamt:</t>
  </si>
  <si>
    <t>Aufgabe</t>
  </si>
  <si>
    <r>
      <rPr>
        <b/>
        <sz val="11"/>
        <rFont val="Calibri Light"/>
        <family val="2"/>
        <scheme val="minor"/>
      </rPr>
      <t>WO</t>
    </r>
    <r>
      <rPr>
        <sz val="11"/>
        <rFont val="Calibri Light"/>
        <family val="2"/>
        <scheme val="minor"/>
      </rPr>
      <t xml:space="preserve"> - WalkOver-Nicht angetreten; </t>
    </r>
    <r>
      <rPr>
        <b/>
        <sz val="11"/>
        <rFont val="Calibri Light"/>
        <family val="2"/>
        <scheme val="minor"/>
      </rPr>
      <t>DQ</t>
    </r>
    <r>
      <rPr>
        <sz val="11"/>
        <rFont val="Calibri Light"/>
        <family val="2"/>
        <scheme val="minor"/>
      </rPr>
      <t xml:space="preserve"> - Disqualifiziert; </t>
    </r>
    <r>
      <rPr>
        <b/>
        <sz val="11"/>
        <rFont val="Calibri Light"/>
        <family val="2"/>
        <scheme val="minor"/>
      </rPr>
      <t>KS</t>
    </r>
    <r>
      <rPr>
        <sz val="11"/>
        <rFont val="Calibri Light"/>
        <family val="2"/>
        <scheme val="minor"/>
      </rPr>
      <t xml:space="preserve"> - kein Spieler
</t>
    </r>
    <r>
      <rPr>
        <b/>
        <sz val="11"/>
        <rFont val="Calibri Light"/>
        <family val="2"/>
        <scheme val="minor"/>
      </rPr>
      <t>ret A</t>
    </r>
    <r>
      <rPr>
        <sz val="11"/>
        <rFont val="Calibri Light"/>
        <family val="2"/>
        <scheme val="minor"/>
      </rPr>
      <t xml:space="preserve"> - Aufgabe durch A; </t>
    </r>
    <r>
      <rPr>
        <b/>
        <sz val="11"/>
        <rFont val="Calibri Light"/>
        <family val="2"/>
        <scheme val="minor"/>
      </rPr>
      <t>ret B</t>
    </r>
    <r>
      <rPr>
        <sz val="11"/>
        <rFont val="Calibri Light"/>
        <family val="2"/>
        <scheme val="minor"/>
      </rPr>
      <t xml:space="preserve"> - Aufgabe durch B</t>
    </r>
  </si>
  <si>
    <t>liga@badminton-noe.at</t>
  </si>
  <si>
    <t>2025.10</t>
  </si>
  <si>
    <t>1.
Doppel</t>
  </si>
  <si>
    <t>2.
Doppel</t>
  </si>
  <si>
    <t>3.
Doppel</t>
  </si>
  <si>
    <t>1.
Einzel</t>
  </si>
  <si>
    <t>2.
Einzel</t>
  </si>
  <si>
    <t>Hobby und Einsteiger 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</si>
</sst>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7" x14ac:knownFonts="1">
    <font>
      <sz val="10"/>
      <name val="Arial"/>
    </font>
    <font>
      <u/>
      <sz val="6"/>
      <color indexed="12"/>
      <name val="Arial"/>
      <family val="2"/>
    </font>
    <font>
      <sz val="10"/>
      <name val="Calibri Light"/>
      <family val="2"/>
      <scheme val="minor"/>
    </font>
    <font>
      <i/>
      <sz val="16"/>
      <name val="Calibri Light"/>
      <family val="2"/>
      <scheme val="minor"/>
    </font>
    <font>
      <sz val="22"/>
      <name val="Calibri Light"/>
      <family val="2"/>
      <scheme val="minor"/>
    </font>
    <font>
      <b/>
      <sz val="16"/>
      <name val="Calibri Light"/>
      <family val="2"/>
      <scheme val="minor"/>
    </font>
    <font>
      <sz val="9"/>
      <name val="Calibri Light"/>
      <family val="2"/>
      <scheme val="minor"/>
    </font>
    <font>
      <b/>
      <sz val="12"/>
      <name val="Calibri Light"/>
      <family val="2"/>
      <scheme val="minor"/>
    </font>
    <font>
      <b/>
      <sz val="22"/>
      <name val="Calibri Light"/>
      <family val="2"/>
      <scheme val="minor"/>
    </font>
    <font>
      <b/>
      <sz val="20"/>
      <name val="Calibri Light"/>
      <family val="2"/>
      <scheme val="minor"/>
    </font>
    <font>
      <sz val="14"/>
      <name val="Calibri Light"/>
      <family val="2"/>
      <scheme val="minor"/>
    </font>
    <font>
      <b/>
      <sz val="10"/>
      <name val="Calibri Light"/>
      <family val="2"/>
      <scheme val="minor"/>
    </font>
    <font>
      <b/>
      <sz val="18"/>
      <name val="Calibri Light"/>
      <family val="2"/>
      <scheme val="minor"/>
    </font>
    <font>
      <sz val="12"/>
      <name val="Calibri Light"/>
      <family val="2"/>
      <scheme val="minor"/>
    </font>
    <font>
      <sz val="18"/>
      <name val="Calibri Light"/>
      <family val="2"/>
      <scheme val="minor"/>
    </font>
    <font>
      <sz val="16"/>
      <name val="Calibri Light"/>
      <family val="2"/>
      <scheme val="minor"/>
    </font>
    <font>
      <b/>
      <sz val="14"/>
      <name val="Calibri Light"/>
      <family val="2"/>
      <scheme val="minor"/>
    </font>
    <font>
      <u/>
      <sz val="14"/>
      <color indexed="12"/>
      <name val="Calibri Light"/>
      <family val="2"/>
      <scheme val="minor"/>
    </font>
    <font>
      <sz val="18"/>
      <name val="Calibri"/>
      <family val="2"/>
      <scheme val="major"/>
    </font>
    <font>
      <b/>
      <sz val="28"/>
      <name val="Calibri"/>
      <family val="2"/>
      <scheme val="major"/>
    </font>
    <font>
      <b/>
      <sz val="12"/>
      <name val="Calibri"/>
      <family val="2"/>
      <scheme val="major"/>
    </font>
    <font>
      <sz val="8"/>
      <name val="Calibri Light"/>
      <family val="2"/>
      <scheme val="minor"/>
    </font>
    <font>
      <b/>
      <sz val="34"/>
      <color indexed="12"/>
      <name val="Calibri"/>
      <family val="2"/>
      <scheme val="major"/>
    </font>
    <font>
      <sz val="11"/>
      <name val="Calibri Light"/>
      <family val="2"/>
      <scheme val="minor"/>
    </font>
    <font>
      <b/>
      <sz val="11"/>
      <name val="Calibri Light"/>
      <family val="2"/>
      <scheme val="minor"/>
    </font>
    <font>
      <sz val="10"/>
      <color theme="0"/>
      <name val="Calibri Light"/>
      <family val="2"/>
      <scheme val="minor"/>
    </font>
    <font>
      <u/>
      <sz val="11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lightGray"/>
    </fill>
  </fills>
  <borders count="6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/>
    <xf numFmtId="0" fontId="10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/>
    <xf numFmtId="0" fontId="2" fillId="0" borderId="0" xfId="0" applyFont="1" applyBorder="1" applyProtection="1"/>
    <xf numFmtId="0" fontId="8" fillId="0" borderId="0" xfId="0" applyFont="1" applyBorder="1" applyAlignment="1" applyProtection="1">
      <alignment horizontal="left"/>
    </xf>
    <xf numFmtId="0" fontId="15" fillId="2" borderId="21" xfId="0" applyFont="1" applyFill="1" applyBorder="1" applyAlignment="1" applyProtection="1">
      <alignment vertical="center"/>
    </xf>
    <xf numFmtId="0" fontId="15" fillId="2" borderId="10" xfId="0" applyFont="1" applyFill="1" applyBorder="1" applyAlignment="1" applyProtection="1">
      <alignment vertical="center"/>
    </xf>
    <xf numFmtId="0" fontId="15" fillId="0" borderId="0" xfId="0" applyFont="1" applyProtection="1"/>
    <xf numFmtId="0" fontId="15" fillId="2" borderId="20" xfId="0" applyFont="1" applyFill="1" applyBorder="1" applyAlignment="1" applyProtection="1">
      <alignment vertical="center"/>
    </xf>
    <xf numFmtId="0" fontId="15" fillId="2" borderId="7" xfId="0" applyFont="1" applyFill="1" applyBorder="1" applyAlignment="1" applyProtection="1">
      <alignment vertical="center"/>
    </xf>
    <xf numFmtId="0" fontId="7" fillId="0" borderId="1" xfId="0" applyFont="1" applyBorder="1" applyAlignment="1" applyProtection="1"/>
    <xf numFmtId="0" fontId="7" fillId="0" borderId="1" xfId="0" applyFont="1" applyBorder="1" applyAlignment="1" applyProtection="1">
      <alignment horizontal="centerContinuous"/>
    </xf>
    <xf numFmtId="0" fontId="13" fillId="0" borderId="1" xfId="0" applyFont="1" applyBorder="1" applyAlignment="1" applyProtection="1"/>
    <xf numFmtId="0" fontId="2" fillId="0" borderId="17" xfId="0" applyFont="1" applyBorder="1" applyProtection="1"/>
    <xf numFmtId="0" fontId="7" fillId="0" borderId="0" xfId="0" applyFont="1" applyBorder="1" applyAlignment="1" applyProtection="1"/>
    <xf numFmtId="0" fontId="2" fillId="0" borderId="17" xfId="0" applyFont="1" applyBorder="1" applyAlignment="1" applyProtection="1">
      <alignment horizontal="left"/>
    </xf>
    <xf numFmtId="0" fontId="6" fillId="0" borderId="0" xfId="0" applyFont="1" applyAlignment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5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right"/>
    </xf>
    <xf numFmtId="0" fontId="7" fillId="0" borderId="17" xfId="0" applyFont="1" applyBorder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11" fillId="0" borderId="0" xfId="0" applyFont="1" applyProtection="1"/>
    <xf numFmtId="0" fontId="5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4" fillId="0" borderId="50" xfId="0" applyFont="1" applyBorder="1" applyAlignment="1" applyProtection="1">
      <alignment horizontal="center" vertical="center"/>
    </xf>
    <xf numFmtId="0" fontId="15" fillId="2" borderId="9" xfId="0" applyFont="1" applyFill="1" applyBorder="1" applyAlignment="1" applyProtection="1">
      <alignment vertical="center"/>
    </xf>
    <xf numFmtId="0" fontId="15" fillId="2" borderId="3" xfId="0" applyFont="1" applyFill="1" applyBorder="1" applyAlignment="1" applyProtection="1">
      <alignment vertical="center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17" fillId="0" borderId="0" xfId="1" applyFont="1" applyAlignment="1" applyProtection="1">
      <alignment horizontal="left"/>
    </xf>
    <xf numFmtId="0" fontId="21" fillId="0" borderId="0" xfId="0" applyFont="1" applyAlignment="1" applyProtection="1">
      <alignment horizontal="right"/>
    </xf>
    <xf numFmtId="0" fontId="21" fillId="0" borderId="0" xfId="0" applyFont="1" applyAlignment="1" applyProtection="1">
      <alignment horizontal="left"/>
    </xf>
    <xf numFmtId="0" fontId="2" fillId="0" borderId="17" xfId="0" applyFont="1" applyBorder="1" applyAlignme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2" fillId="0" borderId="9" xfId="0" applyFont="1" applyBorder="1" applyProtection="1"/>
    <xf numFmtId="0" fontId="2" fillId="0" borderId="11" xfId="0" applyFont="1" applyBorder="1" applyProtection="1"/>
    <xf numFmtId="0" fontId="9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25" fillId="0" borderId="0" xfId="0" applyFont="1" applyProtection="1"/>
    <xf numFmtId="0" fontId="2" fillId="0" borderId="0" xfId="0" applyFont="1"/>
    <xf numFmtId="0" fontId="3" fillId="0" borderId="0" xfId="0" applyFont="1"/>
    <xf numFmtId="0" fontId="4" fillId="0" borderId="29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/>
    </xf>
    <xf numFmtId="0" fontId="16" fillId="0" borderId="1" xfId="0" applyFont="1" applyBorder="1" applyAlignment="1" applyProtection="1">
      <alignment horizontal="center"/>
    </xf>
    <xf numFmtId="0" fontId="19" fillId="0" borderId="0" xfId="0" applyFont="1" applyAlignment="1" applyProtection="1">
      <alignment horizontal="center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/>
    </xf>
    <xf numFmtId="0" fontId="9" fillId="0" borderId="1" xfId="0" applyFont="1" applyBorder="1" applyAlignment="1" applyProtection="1">
      <alignment horizontal="left"/>
    </xf>
    <xf numFmtId="0" fontId="4" fillId="0" borderId="59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wrapText="1"/>
    </xf>
    <xf numFmtId="0" fontId="17" fillId="0" borderId="0" xfId="1" applyFont="1" applyAlignment="1" applyProtection="1">
      <alignment horizontal="left"/>
    </xf>
    <xf numFmtId="0" fontId="23" fillId="0" borderId="0" xfId="0" applyFont="1" applyBorder="1" applyAlignment="1" applyProtection="1">
      <alignment vertical="top" wrapText="1"/>
    </xf>
    <xf numFmtId="0" fontId="23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right"/>
    </xf>
    <xf numFmtId="0" fontId="15" fillId="0" borderId="0" xfId="0" applyFont="1" applyAlignment="1" applyProtection="1">
      <alignment horizontal="right"/>
    </xf>
    <xf numFmtId="0" fontId="13" fillId="0" borderId="0" xfId="0" applyFont="1" applyBorder="1" applyAlignment="1" applyProtection="1">
      <alignment horizontal="right"/>
    </xf>
    <xf numFmtId="0" fontId="15" fillId="0" borderId="2" xfId="0" applyFont="1" applyBorder="1" applyAlignment="1" applyProtection="1">
      <alignment horizontal="right"/>
    </xf>
    <xf numFmtId="0" fontId="10" fillId="0" borderId="0" xfId="0" applyFont="1" applyAlignment="1" applyProtection="1">
      <alignment horizontal="right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 wrapText="1"/>
    </xf>
    <xf numFmtId="0" fontId="4" fillId="0" borderId="15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4" fillId="0" borderId="32" xfId="0" applyFont="1" applyBorder="1" applyAlignment="1" applyProtection="1">
      <alignment horizontal="left" vertical="center"/>
    </xf>
    <xf numFmtId="0" fontId="4" fillId="0" borderId="4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 indent="1"/>
    </xf>
    <xf numFmtId="0" fontId="18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</xf>
    <xf numFmtId="0" fontId="9" fillId="0" borderId="1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</xf>
    <xf numFmtId="0" fontId="5" fillId="0" borderId="4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/>
      <protection locked="0"/>
    </xf>
    <xf numFmtId="164" fontId="14" fillId="0" borderId="2" xfId="0" applyNumberFormat="1" applyFont="1" applyBorder="1" applyAlignment="1" applyProtection="1">
      <alignment horizontal="left"/>
      <protection locked="0"/>
    </xf>
    <xf numFmtId="164" fontId="14" fillId="0" borderId="1" xfId="0" applyNumberFormat="1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14" fontId="14" fillId="0" borderId="0" xfId="0" applyNumberFormat="1" applyFont="1" applyBorder="1" applyAlignment="1" applyProtection="1">
      <alignment horizontal="left"/>
      <protection locked="0"/>
    </xf>
    <xf numFmtId="14" fontId="14" fillId="0" borderId="1" xfId="0" applyNumberFormat="1" applyFont="1" applyBorder="1" applyAlignment="1" applyProtection="1">
      <alignment horizontal="left"/>
      <protection locked="0"/>
    </xf>
    <xf numFmtId="0" fontId="4" fillId="0" borderId="26" xfId="0" applyFont="1" applyBorder="1" applyAlignment="1" applyProtection="1">
      <alignment horizontal="right" vertical="center"/>
    </xf>
    <xf numFmtId="0" fontId="4" fillId="0" borderId="24" xfId="0" applyFont="1" applyBorder="1" applyAlignment="1" applyProtection="1">
      <alignment horizontal="right" vertical="center"/>
    </xf>
    <xf numFmtId="0" fontId="12" fillId="0" borderId="1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right"/>
    </xf>
    <xf numFmtId="0" fontId="4" fillId="0" borderId="45" xfId="0" applyFont="1" applyBorder="1" applyAlignment="1" applyProtection="1">
      <alignment horizontal="right" vertical="center"/>
    </xf>
    <xf numFmtId="0" fontId="4" fillId="0" borderId="29" xfId="0" applyFont="1" applyBorder="1" applyAlignment="1" applyProtection="1">
      <alignment horizontal="right" vertical="center"/>
    </xf>
    <xf numFmtId="0" fontId="4" fillId="0" borderId="29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right" vertical="center"/>
      <protection locked="0"/>
    </xf>
    <xf numFmtId="0" fontId="4" fillId="0" borderId="39" xfId="0" applyFont="1" applyBorder="1" applyAlignment="1" applyProtection="1">
      <alignment horizontal="right" vertical="center"/>
      <protection locked="0"/>
    </xf>
    <xf numFmtId="0" fontId="4" fillId="0" borderId="32" xfId="0" applyFont="1" applyBorder="1" applyAlignment="1" applyProtection="1">
      <alignment horizontal="right" vertical="center"/>
      <protection locked="0"/>
    </xf>
    <xf numFmtId="0" fontId="4" fillId="0" borderId="52" xfId="0" applyFont="1" applyBorder="1" applyAlignment="1" applyProtection="1">
      <alignment horizontal="right" vertical="center"/>
    </xf>
    <xf numFmtId="0" fontId="4" fillId="0" borderId="50" xfId="0" applyFont="1" applyBorder="1" applyAlignment="1" applyProtection="1">
      <alignment horizontal="right" vertical="center"/>
    </xf>
    <xf numFmtId="0" fontId="4" fillId="0" borderId="29" xfId="0" applyFont="1" applyBorder="1" applyAlignment="1" applyProtection="1">
      <alignment horizontal="center" vertical="center"/>
    </xf>
    <xf numFmtId="0" fontId="4" fillId="0" borderId="50" xfId="0" applyFont="1" applyBorder="1" applyAlignment="1" applyProtection="1">
      <alignment horizontal="left" vertical="center"/>
    </xf>
    <xf numFmtId="0" fontId="4" fillId="0" borderId="51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right" vertical="center"/>
    </xf>
    <xf numFmtId="0" fontId="4" fillId="0" borderId="15" xfId="0" applyFont="1" applyBorder="1" applyAlignment="1" applyProtection="1">
      <alignment horizontal="right" vertical="center"/>
    </xf>
    <xf numFmtId="0" fontId="4" fillId="0" borderId="39" xfId="0" applyFont="1" applyBorder="1" applyAlignment="1" applyProtection="1">
      <alignment horizontal="right" vertical="center"/>
    </xf>
    <xf numFmtId="0" fontId="4" fillId="0" borderId="32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left"/>
      <protection locked="0"/>
    </xf>
    <xf numFmtId="0" fontId="4" fillId="0" borderId="59" xfId="0" applyFont="1" applyBorder="1" applyAlignment="1" applyProtection="1">
      <alignment horizontal="left" vertical="center"/>
      <protection locked="0"/>
    </xf>
    <xf numFmtId="0" fontId="4" fillId="0" borderId="60" xfId="0" applyFont="1" applyBorder="1" applyAlignment="1" applyProtection="1">
      <alignment horizontal="left" vertical="center"/>
      <protection locked="0"/>
    </xf>
    <xf numFmtId="0" fontId="20" fillId="0" borderId="43" xfId="0" applyFont="1" applyBorder="1" applyAlignment="1" applyProtection="1">
      <alignment horizontal="center" vertical="center" wrapText="1"/>
    </xf>
    <xf numFmtId="0" fontId="20" fillId="0" borderId="29" xfId="0" applyFont="1" applyBorder="1" applyAlignment="1" applyProtection="1">
      <alignment horizontal="center" vertical="center"/>
    </xf>
    <xf numFmtId="0" fontId="20" fillId="0" borderId="44" xfId="0" applyFont="1" applyBorder="1" applyAlignment="1" applyProtection="1">
      <alignment horizontal="center" vertical="center"/>
    </xf>
    <xf numFmtId="0" fontId="20" fillId="0" borderId="37" xfId="0" applyFont="1" applyBorder="1" applyAlignment="1" applyProtection="1">
      <alignment horizontal="center" vertical="center"/>
    </xf>
    <xf numFmtId="0" fontId="20" fillId="0" borderId="32" xfId="0" applyFont="1" applyBorder="1" applyAlignment="1" applyProtection="1">
      <alignment horizontal="center" vertical="center"/>
    </xf>
    <xf numFmtId="0" fontId="20" fillId="0" borderId="38" xfId="0" applyFont="1" applyBorder="1" applyAlignment="1" applyProtection="1">
      <alignment horizontal="center" vertical="center"/>
    </xf>
    <xf numFmtId="0" fontId="20" fillId="0" borderId="47" xfId="0" applyFont="1" applyBorder="1" applyAlignment="1" applyProtection="1">
      <alignment horizontal="center" vertical="center" wrapText="1"/>
    </xf>
    <xf numFmtId="0" fontId="20" fillId="0" borderId="50" xfId="0" applyFont="1" applyBorder="1" applyAlignment="1" applyProtection="1">
      <alignment horizontal="center" vertical="center"/>
    </xf>
    <xf numFmtId="0" fontId="20" fillId="0" borderId="48" xfId="0" applyFont="1" applyBorder="1" applyAlignment="1" applyProtection="1">
      <alignment horizontal="center" vertical="center"/>
    </xf>
    <xf numFmtId="0" fontId="20" fillId="0" borderId="58" xfId="0" applyFont="1" applyBorder="1" applyAlignment="1" applyProtection="1">
      <alignment horizontal="center" vertical="center" wrapText="1"/>
    </xf>
    <xf numFmtId="0" fontId="20" fillId="0" borderId="59" xfId="0" applyFont="1" applyBorder="1" applyAlignment="1" applyProtection="1">
      <alignment horizontal="center" vertical="center"/>
    </xf>
    <xf numFmtId="0" fontId="20" fillId="0" borderId="55" xfId="0" applyFont="1" applyBorder="1" applyAlignment="1" applyProtection="1">
      <alignment horizontal="center" vertical="center"/>
    </xf>
    <xf numFmtId="0" fontId="20" fillId="0" borderId="19" xfId="0" applyFont="1" applyBorder="1" applyAlignment="1" applyProtection="1">
      <alignment horizontal="center" vertical="center" wrapText="1"/>
    </xf>
    <xf numFmtId="0" fontId="20" fillId="0" borderId="15" xfId="0" applyFont="1" applyBorder="1" applyAlignment="1" applyProtection="1">
      <alignment horizontal="center" vertical="center"/>
    </xf>
    <xf numFmtId="0" fontId="20" fillId="0" borderId="18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right" vertical="center"/>
      <protection locked="0"/>
    </xf>
    <xf numFmtId="0" fontId="4" fillId="0" borderId="29" xfId="0" applyFont="1" applyBorder="1" applyAlignment="1" applyProtection="1">
      <alignment horizontal="right" vertical="center"/>
      <protection locked="0"/>
    </xf>
    <xf numFmtId="0" fontId="4" fillId="0" borderId="31" xfId="0" applyFont="1" applyBorder="1" applyAlignment="1" applyProtection="1">
      <alignment horizontal="right" vertical="center"/>
      <protection locked="0"/>
    </xf>
    <xf numFmtId="0" fontId="4" fillId="0" borderId="28" xfId="0" applyFont="1" applyBorder="1" applyAlignment="1" applyProtection="1">
      <alignment horizontal="right" vertical="center"/>
    </xf>
    <xf numFmtId="0" fontId="4" fillId="0" borderId="31" xfId="0" applyFont="1" applyBorder="1" applyAlignment="1" applyProtection="1">
      <alignment horizontal="right" vertical="center"/>
    </xf>
    <xf numFmtId="0" fontId="4" fillId="0" borderId="52" xfId="0" applyFont="1" applyBorder="1" applyAlignment="1" applyProtection="1">
      <alignment horizontal="right" vertical="center"/>
      <protection locked="0"/>
    </xf>
    <xf numFmtId="0" fontId="4" fillId="0" borderId="50" xfId="0" applyFont="1" applyBorder="1" applyAlignment="1" applyProtection="1">
      <alignment horizontal="right" vertical="center"/>
      <protection locked="0"/>
    </xf>
    <xf numFmtId="0" fontId="4" fillId="0" borderId="50" xfId="0" applyFont="1" applyBorder="1" applyAlignment="1" applyProtection="1">
      <alignment horizontal="left" vertical="center"/>
      <protection locked="0"/>
    </xf>
    <xf numFmtId="0" fontId="4" fillId="0" borderId="51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right"/>
    </xf>
    <xf numFmtId="0" fontId="4" fillId="0" borderId="45" xfId="0" applyFont="1" applyBorder="1" applyAlignment="1" applyProtection="1">
      <alignment horizontal="right" vertical="center"/>
      <protection locked="0"/>
    </xf>
    <xf numFmtId="0" fontId="4" fillId="0" borderId="49" xfId="0" applyFont="1" applyBorder="1" applyAlignment="1" applyProtection="1">
      <alignment horizontal="right" vertical="center"/>
      <protection locked="0"/>
    </xf>
    <xf numFmtId="0" fontId="4" fillId="0" borderId="57" xfId="0" applyFont="1" applyBorder="1" applyAlignment="1" applyProtection="1">
      <alignment horizontal="right" vertical="center"/>
      <protection locked="0"/>
    </xf>
    <xf numFmtId="0" fontId="4" fillId="0" borderId="59" xfId="0" applyFont="1" applyBorder="1" applyAlignment="1" applyProtection="1">
      <alignment horizontal="right" vertical="center"/>
      <protection locked="0"/>
    </xf>
    <xf numFmtId="0" fontId="14" fillId="0" borderId="49" xfId="0" applyFont="1" applyBorder="1" applyAlignment="1" applyProtection="1">
      <alignment horizontal="left" vertical="center"/>
      <protection locked="0"/>
    </xf>
    <xf numFmtId="0" fontId="14" fillId="0" borderId="50" xfId="0" applyFont="1" applyBorder="1" applyAlignment="1" applyProtection="1">
      <alignment horizontal="left" vertical="center"/>
      <protection locked="0"/>
    </xf>
    <xf numFmtId="0" fontId="14" fillId="0" borderId="57" xfId="0" applyFont="1" applyBorder="1" applyAlignment="1" applyProtection="1">
      <alignment horizontal="left" vertical="center"/>
      <protection locked="0"/>
    </xf>
    <xf numFmtId="0" fontId="14" fillId="0" borderId="59" xfId="0" applyFont="1" applyBorder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center"/>
    </xf>
    <xf numFmtId="0" fontId="26" fillId="0" borderId="0" xfId="1" applyFont="1" applyAlignment="1" applyProtection="1">
      <alignment horizontal="left"/>
    </xf>
    <xf numFmtId="0" fontId="4" fillId="0" borderId="22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4" fillId="0" borderId="24" xfId="0" applyFont="1" applyBorder="1" applyAlignment="1" applyProtection="1">
      <alignment horizontal="left" vertical="center"/>
    </xf>
    <xf numFmtId="0" fontId="4" fillId="0" borderId="27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/>
    </xf>
    <xf numFmtId="0" fontId="14" fillId="0" borderId="23" xfId="0" applyFont="1" applyBorder="1" applyAlignment="1" applyProtection="1">
      <alignment horizontal="right" vertical="center"/>
    </xf>
    <xf numFmtId="0" fontId="14" fillId="0" borderId="24" xfId="0" applyFont="1" applyBorder="1" applyAlignment="1" applyProtection="1">
      <alignment horizontal="right" vertical="center"/>
    </xf>
    <xf numFmtId="0" fontId="7" fillId="0" borderId="1" xfId="0" applyFont="1" applyBorder="1" applyAlignment="1" applyProtection="1">
      <alignment horizontal="center"/>
    </xf>
    <xf numFmtId="0" fontId="14" fillId="0" borderId="26" xfId="0" applyFont="1" applyBorder="1" applyAlignment="1" applyProtection="1">
      <alignment horizontal="right" vertical="center"/>
    </xf>
    <xf numFmtId="0" fontId="14" fillId="0" borderId="24" xfId="0" applyFont="1" applyBorder="1" applyAlignment="1" applyProtection="1">
      <alignment horizontal="left" vertical="center"/>
    </xf>
    <xf numFmtId="0" fontId="14" fillId="0" borderId="25" xfId="0" applyFont="1" applyBorder="1" applyAlignment="1" applyProtection="1">
      <alignment horizontal="left" vertical="center"/>
    </xf>
    <xf numFmtId="0" fontId="4" fillId="0" borderId="46" xfId="0" applyFont="1" applyBorder="1" applyAlignment="1" applyProtection="1">
      <alignment horizontal="left" vertical="center"/>
    </xf>
    <xf numFmtId="0" fontId="4" fillId="0" borderId="53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4" fillId="0" borderId="55" xfId="0" applyFont="1" applyBorder="1" applyAlignment="1" applyProtection="1">
      <alignment horizontal="left" vertical="center"/>
      <protection locked="0"/>
    </xf>
    <xf numFmtId="0" fontId="4" fillId="0" borderId="61" xfId="0" applyFont="1" applyBorder="1" applyAlignment="1" applyProtection="1">
      <alignment horizontal="right" vertical="center"/>
      <protection locked="0"/>
    </xf>
    <xf numFmtId="0" fontId="4" fillId="0" borderId="30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4" fillId="0" borderId="33" xfId="0" applyFont="1" applyBorder="1" applyAlignment="1" applyProtection="1">
      <alignment horizontal="left" vertical="center"/>
    </xf>
    <xf numFmtId="0" fontId="4" fillId="0" borderId="49" xfId="0" applyFont="1" applyBorder="1" applyAlignment="1" applyProtection="1">
      <alignment horizontal="right" vertical="center"/>
    </xf>
    <xf numFmtId="0" fontId="4" fillId="0" borderId="49" xfId="0" applyFont="1" applyBorder="1" applyAlignment="1" applyProtection="1">
      <alignment horizontal="center" textRotation="90"/>
    </xf>
    <xf numFmtId="0" fontId="4" fillId="0" borderId="48" xfId="0" applyFont="1" applyBorder="1" applyAlignment="1" applyProtection="1">
      <alignment horizontal="center" textRotation="90"/>
    </xf>
    <xf numFmtId="0" fontId="13" fillId="0" borderId="49" xfId="0" applyFont="1" applyBorder="1" applyAlignment="1" applyProtection="1">
      <alignment horizontal="center" textRotation="90"/>
    </xf>
    <xf numFmtId="0" fontId="13" fillId="0" borderId="48" xfId="0" applyFont="1" applyBorder="1" applyAlignment="1" applyProtection="1">
      <alignment horizontal="center" textRotation="90"/>
    </xf>
    <xf numFmtId="0" fontId="2" fillId="0" borderId="8" xfId="0" applyFont="1" applyBorder="1" applyAlignment="1" applyProtection="1">
      <alignment horizontal="center" textRotation="90" wrapText="1"/>
    </xf>
    <xf numFmtId="0" fontId="2" fillId="0" borderId="10" xfId="0" applyFont="1" applyBorder="1" applyAlignment="1" applyProtection="1">
      <alignment horizontal="center" textRotation="90"/>
    </xf>
    <xf numFmtId="0" fontId="2" fillId="0" borderId="4" xfId="0" applyFont="1" applyBorder="1" applyAlignment="1" applyProtection="1">
      <alignment horizontal="center" textRotation="90"/>
    </xf>
    <xf numFmtId="0" fontId="2" fillId="0" borderId="7" xfId="0" applyFont="1" applyBorder="1" applyAlignment="1" applyProtection="1">
      <alignment horizontal="center" textRotation="90"/>
    </xf>
    <xf numFmtId="0" fontId="4" fillId="0" borderId="22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horizontal="center"/>
    </xf>
    <xf numFmtId="0" fontId="4" fillId="0" borderId="56" xfId="0" applyFont="1" applyBorder="1" applyAlignment="1" applyProtection="1">
      <alignment horizontal="center" textRotation="90"/>
    </xf>
    <xf numFmtId="0" fontId="4" fillId="0" borderId="54" xfId="0" applyFont="1" applyBorder="1" applyAlignment="1" applyProtection="1">
      <alignment horizontal="center" textRotation="90"/>
    </xf>
    <xf numFmtId="0" fontId="14" fillId="0" borderId="34" xfId="0" applyFont="1" applyBorder="1" applyAlignment="1" applyProtection="1">
      <alignment horizontal="left"/>
      <protection locked="0"/>
    </xf>
    <xf numFmtId="0" fontId="14" fillId="0" borderId="35" xfId="0" applyFont="1" applyBorder="1" applyAlignment="1" applyProtection="1">
      <alignment horizontal="left"/>
      <protection locked="0"/>
    </xf>
    <xf numFmtId="0" fontId="14" fillId="0" borderId="41" xfId="0" applyFont="1" applyBorder="1" applyAlignment="1" applyProtection="1">
      <alignment horizontal="left" vertical="center"/>
      <protection locked="0"/>
    </xf>
    <xf numFmtId="0" fontId="14" fillId="0" borderId="42" xfId="0" applyFont="1" applyBorder="1" applyAlignment="1" applyProtection="1">
      <alignment horizontal="left" vertical="center"/>
      <protection locked="0"/>
    </xf>
    <xf numFmtId="0" fontId="14" fillId="0" borderId="36" xfId="0" applyFont="1" applyBorder="1" applyAlignment="1" applyProtection="1">
      <alignment horizontal="left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148478</xdr:colOff>
      <xdr:row>0</xdr:row>
      <xdr:rowOff>89647</xdr:rowOff>
    </xdr:from>
    <xdr:to>
      <xdr:col>7</xdr:col>
      <xdr:colOff>17371</xdr:colOff>
      <xdr:row>8</xdr:row>
      <xdr:rowOff>150610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D698C36-06E9-494A-A84A-B9FB38783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478" y="89647"/>
          <a:ext cx="1219202" cy="1584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NÖBV">
  <a:themeElements>
    <a:clrScheme name="NÖBV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5DA"/>
      </a:accent1>
      <a:accent2>
        <a:srgbClr val="FFDE00"/>
      </a:accent2>
      <a:accent3>
        <a:srgbClr val="C0504D"/>
      </a:accent3>
      <a:accent4>
        <a:srgbClr val="9BBB59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NÖBV - Protokoll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obv.tournamentsoftware.com/sport/tournament.aspx?id=ECDEEB52-E703-4B6D-897B-8A236392201E" TargetMode="External"/><Relationship Id="rId7" Type="http://schemas.openxmlformats.org/officeDocument/2006/relationships/hyperlink" Target="https://obv.tournamentsoftware.com/league/270486DB-7CDC-401C-8ADA-4EAC0B9B8D1B" TargetMode="External"/><Relationship Id="rId2" Type="http://schemas.openxmlformats.org/officeDocument/2006/relationships/hyperlink" Target="mailto:mannschaftsm@badminton-noe.at" TargetMode="External"/><Relationship Id="rId1" Type="http://schemas.openxmlformats.org/officeDocument/2006/relationships/hyperlink" Target="mailto:liga@badminton-noe.at" TargetMode="External"/><Relationship Id="rId6" Type="http://schemas.openxmlformats.org/officeDocument/2006/relationships/hyperlink" Target="https://obv.tournamentsoftware.com/find/league?Q=NOBV" TargetMode="External"/><Relationship Id="rId5" Type="http://schemas.openxmlformats.org/officeDocument/2006/relationships/hyperlink" Target="mailto:liga@badminton-noe.at" TargetMode="External"/><Relationship Id="rId4" Type="http://schemas.openxmlformats.org/officeDocument/2006/relationships/hyperlink" Target="http://obv.tournamentsoftware.com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CN43"/>
  <sheetViews>
    <sheetView showGridLines="0" tabSelected="1" zoomScale="85" zoomScaleNormal="85" workbookViewId="0">
      <selection activeCell="L32" sqref="L32:AD32"/>
    </sheetView>
  </sheetViews>
  <sheetFormatPr baseColWidth="10" defaultColWidth="10.7109375" defaultRowHeight="12.75" x14ac:dyDescent="0.2"/>
  <cols>
    <col min="1" max="2" width="2.5703125" style="1" customWidth="1"/>
    <col min="3" max="3" width="3.28515625" style="1" customWidth="1"/>
    <col min="4" max="95" width="2.5703125" style="1" customWidth="1"/>
    <col min="96" max="16384" width="10.7109375" style="1"/>
  </cols>
  <sheetData>
    <row r="1" spans="1:92" ht="15" customHeight="1" x14ac:dyDescent="0.45">
      <c r="A1" s="48"/>
      <c r="B1" s="48"/>
      <c r="C1" s="48"/>
      <c r="D1" s="48"/>
      <c r="E1" s="48"/>
      <c r="F1" s="48"/>
      <c r="G1" s="48"/>
      <c r="H1" s="48"/>
      <c r="I1" s="91" t="s">
        <v>18</v>
      </c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BE1" s="6"/>
      <c r="BF1" s="6"/>
      <c r="BG1" s="93" t="s">
        <v>40</v>
      </c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CE1" s="26" t="s">
        <v>41</v>
      </c>
      <c r="CL1" s="26" t="s">
        <v>47</v>
      </c>
    </row>
    <row r="2" spans="1:92" ht="15" customHeight="1" x14ac:dyDescent="0.45">
      <c r="A2" s="48"/>
      <c r="B2" s="48"/>
      <c r="C2" s="48"/>
      <c r="D2" s="49"/>
      <c r="E2" s="49"/>
      <c r="F2" s="48"/>
      <c r="G2" s="48"/>
      <c r="H2" s="48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70" t="s">
        <v>26</v>
      </c>
      <c r="AJ2" s="70"/>
      <c r="AK2" s="70"/>
      <c r="AL2" s="70"/>
      <c r="AM2" s="70"/>
      <c r="AN2" s="70"/>
      <c r="AO2" s="70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6"/>
      <c r="BF2" s="6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CF2" s="25" t="s">
        <v>44</v>
      </c>
      <c r="CG2" s="69">
        <v>21</v>
      </c>
      <c r="CH2" s="69"/>
      <c r="CM2" s="25" t="s">
        <v>48</v>
      </c>
      <c r="CN2" s="32">
        <v>3</v>
      </c>
    </row>
    <row r="3" spans="1:92" ht="15" customHeight="1" x14ac:dyDescent="0.45">
      <c r="A3" s="48"/>
      <c r="B3" s="48"/>
      <c r="C3" s="48"/>
      <c r="D3" s="49"/>
      <c r="E3" s="49"/>
      <c r="F3" s="48"/>
      <c r="G3" s="48"/>
      <c r="H3" s="48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70"/>
      <c r="AJ3" s="70"/>
      <c r="AK3" s="70"/>
      <c r="AL3" s="70"/>
      <c r="AM3" s="70"/>
      <c r="AN3" s="70"/>
      <c r="AO3" s="70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6"/>
      <c r="BF3" s="21"/>
      <c r="BG3" s="93" t="s">
        <v>66</v>
      </c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CF3" s="25" t="s">
        <v>43</v>
      </c>
      <c r="CG3" s="32">
        <v>2</v>
      </c>
      <c r="CM3" s="25" t="s">
        <v>49</v>
      </c>
      <c r="CN3" s="32">
        <v>2</v>
      </c>
    </row>
    <row r="4" spans="1:92" ht="15" customHeight="1" x14ac:dyDescent="0.35">
      <c r="A4" s="48"/>
      <c r="B4" s="48"/>
      <c r="C4" s="48"/>
      <c r="D4" s="49"/>
      <c r="E4" s="49"/>
      <c r="F4" s="48"/>
      <c r="G4" s="48"/>
      <c r="H4" s="48"/>
      <c r="I4" s="91" t="s">
        <v>23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71" t="s">
        <v>0</v>
      </c>
      <c r="AJ4" s="71"/>
      <c r="AK4" s="71"/>
      <c r="AL4" s="71"/>
      <c r="AM4" s="71"/>
      <c r="AN4" s="116"/>
      <c r="AO4" s="116"/>
      <c r="AP4" s="116"/>
      <c r="AQ4" s="116"/>
      <c r="AR4" s="116"/>
      <c r="AS4" s="116"/>
      <c r="AT4" s="116"/>
      <c r="AU4" s="116"/>
      <c r="AV4" s="73" t="s">
        <v>37</v>
      </c>
      <c r="AW4" s="73"/>
      <c r="AX4" s="73"/>
      <c r="AY4" s="73"/>
      <c r="AZ4" s="73"/>
      <c r="BA4" s="108"/>
      <c r="BB4" s="108"/>
      <c r="BC4" s="108"/>
      <c r="BD4" s="108"/>
      <c r="BF4" s="21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CE4" s="26" t="s">
        <v>45</v>
      </c>
      <c r="CM4" s="25" t="s">
        <v>50</v>
      </c>
      <c r="CN4" s="32">
        <v>1</v>
      </c>
    </row>
    <row r="5" spans="1:92" ht="15" customHeight="1" x14ac:dyDescent="0.35">
      <c r="A5" s="48"/>
      <c r="B5" s="48"/>
      <c r="C5" s="48"/>
      <c r="D5" s="49"/>
      <c r="E5" s="49"/>
      <c r="F5" s="48"/>
      <c r="G5" s="48"/>
      <c r="H5" s="48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71"/>
      <c r="AJ5" s="71"/>
      <c r="AK5" s="71"/>
      <c r="AL5" s="71"/>
      <c r="AM5" s="71"/>
      <c r="AN5" s="117"/>
      <c r="AO5" s="117"/>
      <c r="AP5" s="117"/>
      <c r="AQ5" s="117"/>
      <c r="AR5" s="117"/>
      <c r="AS5" s="117"/>
      <c r="AT5" s="117"/>
      <c r="AU5" s="117"/>
      <c r="AV5" s="71"/>
      <c r="AW5" s="71"/>
      <c r="AX5" s="71"/>
      <c r="AY5" s="71"/>
      <c r="AZ5" s="71"/>
      <c r="BA5" s="109"/>
      <c r="BB5" s="109"/>
      <c r="BC5" s="109"/>
      <c r="BD5" s="109"/>
      <c r="BG5" s="2"/>
      <c r="BI5" s="57"/>
      <c r="BJ5" s="3"/>
      <c r="BM5" s="57"/>
      <c r="BR5" s="22"/>
      <c r="BS5" s="22"/>
      <c r="BT5" s="22"/>
      <c r="BU5" s="57"/>
      <c r="BW5" s="21"/>
      <c r="CF5" s="25" t="s">
        <v>56</v>
      </c>
      <c r="CG5" s="1">
        <f>COUNTA(A16:C23)</f>
        <v>5</v>
      </c>
    </row>
    <row r="6" spans="1:92" ht="15" customHeight="1" x14ac:dyDescent="0.35">
      <c r="A6" s="48"/>
      <c r="B6" s="48"/>
      <c r="C6" s="48"/>
      <c r="D6" s="49"/>
      <c r="E6" s="49"/>
      <c r="F6" s="48"/>
      <c r="G6" s="48"/>
      <c r="H6" s="48"/>
      <c r="I6" s="92" t="s">
        <v>25</v>
      </c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70" t="s">
        <v>32</v>
      </c>
      <c r="AJ6" s="70"/>
      <c r="AK6" s="70"/>
      <c r="AL6" s="70"/>
      <c r="AM6" s="70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P6" s="74" t="s">
        <v>34</v>
      </c>
      <c r="BQ6" s="74"/>
      <c r="BR6" s="74"/>
      <c r="BS6" s="74"/>
      <c r="BT6" s="98"/>
      <c r="BU6" s="98"/>
      <c r="BV6" s="98"/>
      <c r="BW6" s="98"/>
      <c r="CF6" s="25" t="s">
        <v>55</v>
      </c>
      <c r="CG6" s="1">
        <f>COUNTIF(D16:BZ23,"wird nicht ausgetragen")</f>
        <v>0</v>
      </c>
    </row>
    <row r="7" spans="1:92" ht="15" customHeight="1" x14ac:dyDescent="0.35">
      <c r="A7" s="48"/>
      <c r="B7" s="48"/>
      <c r="C7" s="48"/>
      <c r="D7" s="49"/>
      <c r="E7" s="49"/>
      <c r="F7" s="48"/>
      <c r="G7" s="48"/>
      <c r="H7" s="48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70"/>
      <c r="AJ7" s="70"/>
      <c r="AK7" s="70"/>
      <c r="AL7" s="70"/>
      <c r="AM7" s="70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34"/>
      <c r="BF7" s="34"/>
      <c r="BP7" s="74"/>
      <c r="BQ7" s="74"/>
      <c r="BR7" s="74"/>
      <c r="BS7" s="74"/>
      <c r="BT7" s="99"/>
      <c r="BU7" s="99"/>
      <c r="BV7" s="99"/>
      <c r="BW7" s="99"/>
    </row>
    <row r="8" spans="1:92" ht="15" customHeight="1" x14ac:dyDescent="0.2">
      <c r="A8" s="48"/>
      <c r="B8" s="48"/>
      <c r="C8" s="48"/>
      <c r="D8" s="48"/>
      <c r="E8" s="48"/>
      <c r="F8" s="48"/>
      <c r="G8" s="48"/>
      <c r="H8" s="48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72" t="s">
        <v>1</v>
      </c>
      <c r="AJ8" s="72"/>
      <c r="AK8" s="72"/>
      <c r="AL8" s="72"/>
      <c r="AM8" s="72"/>
      <c r="AN8" s="72"/>
      <c r="AO8" s="72"/>
      <c r="AP8" s="72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34"/>
      <c r="BF8" s="74" t="s">
        <v>36</v>
      </c>
      <c r="BG8" s="74"/>
      <c r="BH8" s="74"/>
      <c r="BI8" s="74"/>
      <c r="BJ8" s="74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</row>
    <row r="9" spans="1:92" ht="15" customHeight="1" x14ac:dyDescent="0.2">
      <c r="A9" s="48"/>
      <c r="B9" s="48"/>
      <c r="C9" s="48"/>
      <c r="D9" s="48"/>
      <c r="E9" s="48"/>
      <c r="F9" s="48"/>
      <c r="G9" s="48"/>
      <c r="H9" s="48"/>
      <c r="I9" s="96" t="s">
        <v>35</v>
      </c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I9" s="72"/>
      <c r="AJ9" s="72"/>
      <c r="AK9" s="72"/>
      <c r="AL9" s="72"/>
      <c r="AM9" s="72"/>
      <c r="AN9" s="72"/>
      <c r="AO9" s="72"/>
      <c r="AP9" s="72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34"/>
      <c r="BF9" s="74"/>
      <c r="BG9" s="74"/>
      <c r="BH9" s="74"/>
      <c r="BI9" s="74"/>
      <c r="BJ9" s="74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</row>
    <row r="10" spans="1:92" ht="15" customHeight="1" x14ac:dyDescent="0.2">
      <c r="A10" s="112" t="s">
        <v>24</v>
      </c>
      <c r="B10" s="112"/>
      <c r="C10" s="112"/>
      <c r="D10" s="112"/>
      <c r="E10" s="112"/>
      <c r="F10" s="112"/>
      <c r="G10" s="112"/>
      <c r="H10" s="112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I10" s="20"/>
    </row>
    <row r="11" spans="1:92" ht="15" customHeight="1" x14ac:dyDescent="0.55000000000000004">
      <c r="A11" s="52"/>
      <c r="B11" s="52"/>
      <c r="C11" s="52"/>
      <c r="D11" s="52"/>
      <c r="E11" s="52"/>
      <c r="F11" s="52"/>
      <c r="G11" s="52"/>
      <c r="H11" s="52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I11" s="52"/>
    </row>
    <row r="12" spans="1:92" ht="30" customHeight="1" x14ac:dyDescent="0.45">
      <c r="A12" s="70" t="s">
        <v>33</v>
      </c>
      <c r="B12" s="70"/>
      <c r="C12" s="70"/>
      <c r="D12" s="70"/>
      <c r="E12" s="70"/>
      <c r="F12" s="9" t="s">
        <v>29</v>
      </c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6"/>
      <c r="AG12" s="105" t="s">
        <v>31</v>
      </c>
      <c r="AH12" s="105"/>
      <c r="AI12" s="9" t="s">
        <v>30</v>
      </c>
      <c r="AJ12" s="9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"/>
      <c r="BK12" s="100" t="s">
        <v>19</v>
      </c>
      <c r="BL12" s="100"/>
      <c r="BM12" s="100"/>
      <c r="BN12" s="100"/>
      <c r="BO12" s="100"/>
      <c r="BP12" s="113"/>
      <c r="BQ12" s="113"/>
      <c r="BR12" s="113"/>
    </row>
    <row r="13" spans="1:92" ht="10.15" customHeight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92" s="9" customFormat="1" ht="20.100000000000001" customHeight="1" thickTop="1" x14ac:dyDescent="0.35">
      <c r="A14" s="7"/>
      <c r="B14" s="30"/>
      <c r="C14" s="8"/>
      <c r="D14" s="102" t="s">
        <v>42</v>
      </c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4"/>
      <c r="AJ14" s="41"/>
      <c r="AK14" s="42"/>
      <c r="AL14" s="42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8"/>
      <c r="BE14" s="204" t="s">
        <v>57</v>
      </c>
      <c r="BF14" s="205"/>
      <c r="BG14" s="103" t="s">
        <v>6</v>
      </c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14"/>
      <c r="BY14" s="5"/>
      <c r="BZ14" s="1"/>
      <c r="CA14" s="1"/>
      <c r="CB14" s="1"/>
      <c r="CC14" s="1"/>
      <c r="CD14" s="1"/>
    </row>
    <row r="15" spans="1:92" s="9" customFormat="1" ht="20.100000000000001" customHeight="1" thickBot="1" x14ac:dyDescent="0.4">
      <c r="A15" s="10"/>
      <c r="B15" s="31"/>
      <c r="C15" s="11"/>
      <c r="D15" s="101" t="s">
        <v>14</v>
      </c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101" t="s">
        <v>15</v>
      </c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190" t="s">
        <v>3</v>
      </c>
      <c r="AK15" s="191"/>
      <c r="AL15" s="191"/>
      <c r="AM15" s="191"/>
      <c r="AN15" s="191"/>
      <c r="AO15" s="191"/>
      <c r="AP15" s="192"/>
      <c r="AQ15" s="193" t="s">
        <v>4</v>
      </c>
      <c r="AR15" s="191"/>
      <c r="AS15" s="191"/>
      <c r="AT15" s="191"/>
      <c r="AU15" s="191"/>
      <c r="AV15" s="191"/>
      <c r="AW15" s="192"/>
      <c r="AX15" s="193" t="s">
        <v>5</v>
      </c>
      <c r="AY15" s="191"/>
      <c r="AZ15" s="191"/>
      <c r="BA15" s="191"/>
      <c r="BB15" s="191"/>
      <c r="BC15" s="191"/>
      <c r="BD15" s="209"/>
      <c r="BE15" s="206"/>
      <c r="BF15" s="207"/>
      <c r="BG15" s="83" t="s">
        <v>2</v>
      </c>
      <c r="BH15" s="83"/>
      <c r="BI15" s="83"/>
      <c r="BJ15" s="83"/>
      <c r="BK15" s="83"/>
      <c r="BL15" s="83"/>
      <c r="BM15" s="83"/>
      <c r="BN15" s="84" t="s">
        <v>38</v>
      </c>
      <c r="BO15" s="85"/>
      <c r="BP15" s="85"/>
      <c r="BQ15" s="85"/>
      <c r="BR15" s="86"/>
      <c r="BS15" s="84" t="s">
        <v>39</v>
      </c>
      <c r="BT15" s="85"/>
      <c r="BU15" s="85"/>
      <c r="BV15" s="85"/>
      <c r="BW15" s="115"/>
      <c r="BY15" s="5"/>
      <c r="BZ15" s="1"/>
      <c r="CA15" s="1"/>
      <c r="CB15" s="1"/>
      <c r="CC15" s="1"/>
      <c r="CD15" s="1"/>
    </row>
    <row r="16" spans="1:92" s="2" customFormat="1" ht="30" customHeight="1" x14ac:dyDescent="0.35">
      <c r="A16" s="153" t="s">
        <v>61</v>
      </c>
      <c r="B16" s="154"/>
      <c r="C16" s="155"/>
      <c r="D16" s="212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2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125"/>
      <c r="AK16" s="126"/>
      <c r="AL16" s="126"/>
      <c r="AM16" s="77" t="s">
        <v>7</v>
      </c>
      <c r="AN16" s="110"/>
      <c r="AO16" s="110"/>
      <c r="AP16" s="111"/>
      <c r="AQ16" s="208"/>
      <c r="AR16" s="126"/>
      <c r="AS16" s="126"/>
      <c r="AT16" s="77" t="s">
        <v>7</v>
      </c>
      <c r="AU16" s="110"/>
      <c r="AV16" s="110"/>
      <c r="AW16" s="111"/>
      <c r="AX16" s="126"/>
      <c r="AY16" s="126"/>
      <c r="AZ16" s="126"/>
      <c r="BA16" s="77" t="s">
        <v>7</v>
      </c>
      <c r="BB16" s="110"/>
      <c r="BC16" s="110"/>
      <c r="BD16" s="110"/>
      <c r="BE16" s="210"/>
      <c r="BF16" s="211"/>
      <c r="BG16" s="134" t="str">
        <f>IF(OR(AND(AJ16="",AN16="WO"),AND(AJ16="",AN16="DQ")),Gewinnsätze*Satzpunkte,
IF(OR(SUM(AJ16:BD17)&gt;=Gewinnsätze*Satzpunkte,BE16="ret A",BE16="ret B"),AJ16+AQ16+AX16,
IF(OR(AND(AJ16="WO",AN16=""),AND(AJ16="DQ",AN16="")),0,"")))</f>
        <v/>
      </c>
      <c r="BH16" s="135"/>
      <c r="BI16" s="135"/>
      <c r="BJ16" s="77" t="s">
        <v>7</v>
      </c>
      <c r="BK16" s="79" t="str">
        <f>IF(OR(AND(AJ16="WO",AN16=""),AND(AJ16="DQ",AN16="")),Gewinnsätze*Satzpunkte,
IF(OR(SUM(AJ16:BD17)&gt;=Gewinnsätze*Satzpunkte,BE16="ret A",BE16="ret B"),AN16+AU16+BB16,
IF(OR(AND(AJ16="",AN16="WO"),AND(AJ16="",AN16="DQ")),0,"")))</f>
        <v/>
      </c>
      <c r="BL16" s="79"/>
      <c r="BM16" s="79"/>
      <c r="BN16" s="176" t="str">
        <f>IF(OR(AND(AJ16="",AN16="WO"),AND(AJ16="",AN16="DQ")),Gewinnsätze,
IF(OR(SUM(AJ16:BD17)&gt;=Gewinnsätze*Satzpunkte,BE16="ret A",BE16="ret B"),
IF(AJ16&gt;AN16,1,0)+IF(AQ16&gt;AU16,1,0)+IF(AX16&gt;BB16,1,0),
IF(OR(AND(AJ16="WO",AN16=""),AND(AJ16="DQ",AN16="")),0,"")))</f>
        <v/>
      </c>
      <c r="BO16" s="135"/>
      <c r="BP16" s="77" t="s">
        <v>7</v>
      </c>
      <c r="BQ16" s="79" t="str">
        <f>IF(OR(AND(AJ16="WO",AN16=""),AND(AJ16="DQ",AN16="")),Gewinnsätze,
IF(OR(SUM(AJ16:BD17)&gt;=Gewinnsätze*Satzpunkte,BE16="ret A",BE16="ret B"),
IF(AJ16&lt;AN16,1,0)+IF(AQ16&lt;AU16,1,0)+IF(AX16&lt;BB16,1,0),
IF(OR(AND(AJ16="",AN16="WO"),AND(AJ16="",AN16="DQ")),0,"")))</f>
        <v/>
      </c>
      <c r="BR16" s="197"/>
      <c r="BS16" s="176" t="str">
        <f>IF(OR(BN16=Gewinnsätze,BQ16=Gewinnsätze,BE16="ret A",BE16="ret B"),IF(OR(BN16=Gewinnsätze,BE16="ret B"),1,0),"")</f>
        <v/>
      </c>
      <c r="BT16" s="135"/>
      <c r="BU16" s="77" t="s">
        <v>7</v>
      </c>
      <c r="BV16" s="79" t="str">
        <f>IF(OR(BN16=Gewinnsätze,BQ16=Gewinnsätze,BE16="ret A",BE16="ret B"),IF(OR(BQ16=Gewinnsätze,BE16="ret A"),1,0),"")</f>
        <v/>
      </c>
      <c r="BW16" s="80"/>
      <c r="BX16" s="1"/>
      <c r="BY16" s="5"/>
      <c r="CF16" s="1"/>
      <c r="CG16" s="47">
        <f>IF(AJ16="KS",1,0)</f>
        <v>0</v>
      </c>
      <c r="CH16" s="47">
        <f>IF(AN16="KS",1,0)</f>
        <v>0</v>
      </c>
    </row>
    <row r="17" spans="1:86" ht="30" customHeight="1" x14ac:dyDescent="0.2">
      <c r="A17" s="144"/>
      <c r="B17" s="145"/>
      <c r="C17" s="146"/>
      <c r="D17" s="214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4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127"/>
      <c r="AK17" s="128"/>
      <c r="AL17" s="128"/>
      <c r="AM17" s="78"/>
      <c r="AN17" s="89"/>
      <c r="AO17" s="89"/>
      <c r="AP17" s="90"/>
      <c r="AQ17" s="158"/>
      <c r="AR17" s="128"/>
      <c r="AS17" s="128"/>
      <c r="AT17" s="78"/>
      <c r="AU17" s="89"/>
      <c r="AV17" s="89"/>
      <c r="AW17" s="90"/>
      <c r="AX17" s="128"/>
      <c r="AY17" s="128"/>
      <c r="AZ17" s="128"/>
      <c r="BA17" s="78"/>
      <c r="BB17" s="89"/>
      <c r="BC17" s="89"/>
      <c r="BD17" s="89"/>
      <c r="BE17" s="200"/>
      <c r="BF17" s="201"/>
      <c r="BG17" s="136"/>
      <c r="BH17" s="137"/>
      <c r="BI17" s="137"/>
      <c r="BJ17" s="78"/>
      <c r="BK17" s="81"/>
      <c r="BL17" s="81"/>
      <c r="BM17" s="81"/>
      <c r="BN17" s="160"/>
      <c r="BO17" s="137"/>
      <c r="BP17" s="78"/>
      <c r="BQ17" s="81"/>
      <c r="BR17" s="198"/>
      <c r="BS17" s="160"/>
      <c r="BT17" s="137"/>
      <c r="BU17" s="78"/>
      <c r="BV17" s="81"/>
      <c r="BW17" s="82"/>
      <c r="BY17" s="5"/>
      <c r="CG17" s="47"/>
      <c r="CH17" s="47"/>
    </row>
    <row r="18" spans="1:86" ht="30" customHeight="1" x14ac:dyDescent="0.35">
      <c r="A18" s="141" t="s">
        <v>62</v>
      </c>
      <c r="B18" s="142"/>
      <c r="C18" s="143"/>
      <c r="D18" s="216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216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66"/>
      <c r="AK18" s="157"/>
      <c r="AL18" s="157"/>
      <c r="AM18" s="131" t="s">
        <v>7</v>
      </c>
      <c r="AN18" s="87"/>
      <c r="AO18" s="87"/>
      <c r="AP18" s="88"/>
      <c r="AQ18" s="156"/>
      <c r="AR18" s="157"/>
      <c r="AS18" s="157"/>
      <c r="AT18" s="131" t="s">
        <v>7</v>
      </c>
      <c r="AU18" s="87"/>
      <c r="AV18" s="87"/>
      <c r="AW18" s="88"/>
      <c r="AX18" s="157"/>
      <c r="AY18" s="157"/>
      <c r="AZ18" s="157"/>
      <c r="BA18" s="131" t="s">
        <v>7</v>
      </c>
      <c r="BB18" s="87"/>
      <c r="BC18" s="87"/>
      <c r="BD18" s="87"/>
      <c r="BE18" s="200"/>
      <c r="BF18" s="201"/>
      <c r="BG18" s="122" t="str">
        <f>IF(OR(AND(AJ18="",AN18="WO"),AND(AJ18="",AN18="DQ")),Gewinnsätze*Satzpunkte,
IF(OR(SUM(AJ18:BD19)&gt;=Gewinnsätze*Satzpunkte,BE18="ret A",BE18="ret B"),AJ18+AQ18+AX18,
IF(OR(AND(AJ18="WO",AN18=""),AND(AJ18="DQ",AN18="")),0,"")))</f>
        <v/>
      </c>
      <c r="BH18" s="123"/>
      <c r="BI18" s="123"/>
      <c r="BJ18" s="131" t="s">
        <v>7</v>
      </c>
      <c r="BK18" s="124" t="str">
        <f>IF(OR(AND(AJ18="WO",AN18=""),AND(AJ18="DQ",AN18="")),Gewinnsätze*Satzpunkte,
IF(OR(SUM(AJ18:BD19)&gt;=Gewinnsätze*Satzpunkte,BE18="ret A",BE18="ret B"),AN18+AU18+BB18,
IF(OR(AND(AJ18="",AN18="WO"),AND(AJ18="",AN18="DQ")),0,"")))</f>
        <v/>
      </c>
      <c r="BL18" s="124"/>
      <c r="BM18" s="124"/>
      <c r="BN18" s="159" t="str">
        <f>IF(OR(AND(AJ18="",AN18="WO"),AND(AJ18="",AN18="DQ")),Gewinnsätze,
IF(OR(SUM(AJ18:BD19)&gt;=Gewinnsätze*Satzpunkte,BE18="ret A",BE18="ret B"),
IF(AJ18&gt;AN18,1,0)+IF(AQ18&gt;AU18,1,0)+IF(AX18&gt;BB18,1,0),
IF(OR(AND(AJ18="WO",AN18=""),AND(AJ18="DQ",AN18="")),0,"")))</f>
        <v/>
      </c>
      <c r="BO18" s="123"/>
      <c r="BP18" s="131" t="s">
        <v>7</v>
      </c>
      <c r="BQ18" s="124" t="str">
        <f>IF(OR(AND(AJ18="WO",AN18=""),AND(AJ18="DQ",AN18="")),Gewinnsätze,
IF(OR(SUM(AJ18:BD19)&gt;=Gewinnsätze*Satzpunkte,BE18="ret A",BE18="ret B"),
IF(AJ18&lt;AN18,1,0)+IF(AQ18&lt;AU18,1,0)+IF(AX18&lt;BB18,1,0),
IF(OR(AND(AJ18="",AN18="WO"),AND(AJ18="",AN18="DQ")),0,"")))</f>
        <v/>
      </c>
      <c r="BR18" s="196"/>
      <c r="BS18" s="159" t="str">
        <f>IF(OR(BN18=Gewinnsätze,BQ18=Gewinnsätze,BE18="ret A",BE18="ret B"),IF(OR(BN18=Gewinnsätze,BE18="ret B"),1,0),"")</f>
        <v/>
      </c>
      <c r="BT18" s="123"/>
      <c r="BU18" s="131" t="s">
        <v>7</v>
      </c>
      <c r="BV18" s="124" t="str">
        <f>IF(OR(BN18=Gewinnsätze,BQ18=Gewinnsätze,BE18="ret A",BE18="ret B"),IF(OR(BQ18=Gewinnsätze,BE18="ret A"),1,0),"")</f>
        <v/>
      </c>
      <c r="BW18" s="188"/>
      <c r="BY18" s="5"/>
      <c r="CG18" s="47">
        <f t="shared" ref="CG18:CG23" si="0">IF(AJ18="KS",1,0)</f>
        <v>0</v>
      </c>
      <c r="CH18" s="47">
        <f t="shared" ref="CH18:CH23" si="1">IF(AN18="KS",1,0)</f>
        <v>0</v>
      </c>
    </row>
    <row r="19" spans="1:86" ht="30" customHeight="1" x14ac:dyDescent="0.2">
      <c r="A19" s="144"/>
      <c r="B19" s="145"/>
      <c r="C19" s="146"/>
      <c r="D19" s="214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4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127"/>
      <c r="AK19" s="128"/>
      <c r="AL19" s="128"/>
      <c r="AM19" s="78"/>
      <c r="AN19" s="89"/>
      <c r="AO19" s="89"/>
      <c r="AP19" s="90"/>
      <c r="AQ19" s="158"/>
      <c r="AR19" s="128"/>
      <c r="AS19" s="128"/>
      <c r="AT19" s="78"/>
      <c r="AU19" s="89"/>
      <c r="AV19" s="89"/>
      <c r="AW19" s="90"/>
      <c r="AX19" s="128"/>
      <c r="AY19" s="128"/>
      <c r="AZ19" s="128"/>
      <c r="BA19" s="78"/>
      <c r="BB19" s="89"/>
      <c r="BC19" s="89"/>
      <c r="BD19" s="89"/>
      <c r="BE19" s="200"/>
      <c r="BF19" s="201"/>
      <c r="BG19" s="136"/>
      <c r="BH19" s="137"/>
      <c r="BI19" s="137"/>
      <c r="BJ19" s="78"/>
      <c r="BK19" s="81"/>
      <c r="BL19" s="81"/>
      <c r="BM19" s="81"/>
      <c r="BN19" s="160"/>
      <c r="BO19" s="137"/>
      <c r="BP19" s="78"/>
      <c r="BQ19" s="81"/>
      <c r="BR19" s="198"/>
      <c r="BS19" s="160"/>
      <c r="BT19" s="137"/>
      <c r="BU19" s="78"/>
      <c r="BV19" s="81"/>
      <c r="BW19" s="82"/>
      <c r="BY19" s="5"/>
      <c r="CG19" s="47"/>
      <c r="CH19" s="47"/>
    </row>
    <row r="20" spans="1:86" ht="30" customHeight="1" x14ac:dyDescent="0.35">
      <c r="A20" s="141" t="s">
        <v>63</v>
      </c>
      <c r="B20" s="142"/>
      <c r="C20" s="143"/>
      <c r="D20" s="216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216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66"/>
      <c r="AK20" s="157"/>
      <c r="AL20" s="157"/>
      <c r="AM20" s="131" t="s">
        <v>7</v>
      </c>
      <c r="AN20" s="87"/>
      <c r="AO20" s="87"/>
      <c r="AP20" s="88"/>
      <c r="AQ20" s="156"/>
      <c r="AR20" s="157"/>
      <c r="AS20" s="157"/>
      <c r="AT20" s="131" t="s">
        <v>7</v>
      </c>
      <c r="AU20" s="87"/>
      <c r="AV20" s="87"/>
      <c r="AW20" s="88"/>
      <c r="AX20" s="157"/>
      <c r="AY20" s="157"/>
      <c r="AZ20" s="157"/>
      <c r="BA20" s="131" t="s">
        <v>7</v>
      </c>
      <c r="BB20" s="87"/>
      <c r="BC20" s="87"/>
      <c r="BD20" s="87"/>
      <c r="BE20" s="200"/>
      <c r="BF20" s="201"/>
      <c r="BG20" s="122" t="str">
        <f>IF(OR(AND(AJ20="",AN20="WO"),AND(AJ20="",AN20="DQ")),Gewinnsätze*Satzpunkte,
IF(OR(SUM(AJ20:BD21)&gt;=Gewinnsätze*Satzpunkte,BE20="ret A",BE20="ret B"),AJ20+AQ20+AX20,
IF(OR(AND(AJ20="WO",AN20=""),AND(AJ20="DQ",AN20="")),0,"")))</f>
        <v/>
      </c>
      <c r="BH20" s="123"/>
      <c r="BI20" s="123"/>
      <c r="BJ20" s="131" t="s">
        <v>7</v>
      </c>
      <c r="BK20" s="124" t="str">
        <f>IF(OR(AND(AJ20="WO",AN20=""),AND(AJ20="DQ",AN20="")),Gewinnsätze*Satzpunkte,
IF(OR(SUM(AJ20:BD21)&gt;=Gewinnsätze*Satzpunkte,BE20="ret A",BE20="ret B"),AN20+AU20+BB20,
IF(OR(AND(AJ20="",AN20="WO"),AND(AJ20="",AN20="DQ")),0,"")))</f>
        <v/>
      </c>
      <c r="BL20" s="124"/>
      <c r="BM20" s="124"/>
      <c r="BN20" s="159" t="str">
        <f>IF(OR(AND(AJ20="",AN20="WO"),AND(AJ20="",AN20="DQ")),Gewinnsätze,
IF(OR(SUM(AJ20:BD21)&gt;=Gewinnsätze*Satzpunkte,BE20="ret A",BE20="ret B"),
IF(AJ20&gt;AN20,1,0)+IF(AQ20&gt;AU20,1,0)+IF(AX20&gt;BB20,1,0),
IF(OR(AND(AJ20="WO",AN20=""),AND(AJ20="DQ",AN20="")),0,"")))</f>
        <v/>
      </c>
      <c r="BO20" s="123"/>
      <c r="BP20" s="131" t="s">
        <v>7</v>
      </c>
      <c r="BQ20" s="124" t="str">
        <f>IF(OR(AND(AJ20="WO",AN20=""),AND(AJ20="DQ",AN20="")),Gewinnsätze,
IF(OR(SUM(AJ20:BD21)&gt;=Gewinnsätze*Satzpunkte,BE20="ret A",BE20="ret B"),
IF(AJ20&lt;AN20,1,0)+IF(AQ20&lt;AU20,1,0)+IF(AX20&lt;BB20,1,0),
IF(OR(AND(AJ20="",AN20="WO"),AND(AJ20="",AN20="DQ")),0,"")))</f>
        <v/>
      </c>
      <c r="BR20" s="196"/>
      <c r="BS20" s="159" t="str">
        <f>IF(OR(BN20=Gewinnsätze,BQ20=Gewinnsätze,BE20="ret A",BE20="ret B"),IF(OR(BN20=Gewinnsätze,BE20="ret B"),1,0),"")</f>
        <v/>
      </c>
      <c r="BT20" s="123"/>
      <c r="BU20" s="131" t="s">
        <v>7</v>
      </c>
      <c r="BV20" s="124" t="str">
        <f>IF(OR(BN20=Gewinnsätze,BQ20=Gewinnsätze,BE20="ret A",BE20="ret B"),IF(OR(BQ20=Gewinnsätze,BE20="ret A"),1,0),"")</f>
        <v/>
      </c>
      <c r="BW20" s="188"/>
      <c r="BY20" s="5"/>
      <c r="CG20" s="47">
        <f t="shared" si="0"/>
        <v>0</v>
      </c>
      <c r="CH20" s="47">
        <f t="shared" si="1"/>
        <v>0</v>
      </c>
    </row>
    <row r="21" spans="1:86" ht="30" customHeight="1" x14ac:dyDescent="0.2">
      <c r="A21" s="144"/>
      <c r="B21" s="145"/>
      <c r="C21" s="146"/>
      <c r="D21" s="214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4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127"/>
      <c r="AK21" s="128"/>
      <c r="AL21" s="128"/>
      <c r="AM21" s="78"/>
      <c r="AN21" s="89"/>
      <c r="AO21" s="89"/>
      <c r="AP21" s="90"/>
      <c r="AQ21" s="158"/>
      <c r="AR21" s="128"/>
      <c r="AS21" s="128"/>
      <c r="AT21" s="78"/>
      <c r="AU21" s="89"/>
      <c r="AV21" s="89"/>
      <c r="AW21" s="90"/>
      <c r="AX21" s="128"/>
      <c r="AY21" s="128"/>
      <c r="AZ21" s="128"/>
      <c r="BA21" s="78"/>
      <c r="BB21" s="89"/>
      <c r="BC21" s="89"/>
      <c r="BD21" s="89"/>
      <c r="BE21" s="200"/>
      <c r="BF21" s="201"/>
      <c r="BG21" s="136"/>
      <c r="BH21" s="137"/>
      <c r="BI21" s="137"/>
      <c r="BJ21" s="78"/>
      <c r="BK21" s="81"/>
      <c r="BL21" s="81"/>
      <c r="BM21" s="81"/>
      <c r="BN21" s="160"/>
      <c r="BO21" s="137"/>
      <c r="BP21" s="78"/>
      <c r="BQ21" s="81"/>
      <c r="BR21" s="198"/>
      <c r="BS21" s="160"/>
      <c r="BT21" s="137"/>
      <c r="BU21" s="78"/>
      <c r="BV21" s="81"/>
      <c r="BW21" s="82"/>
      <c r="BY21" s="5"/>
      <c r="CG21" s="47"/>
      <c r="CH21" s="47"/>
    </row>
    <row r="22" spans="1:86" ht="30" customHeight="1" x14ac:dyDescent="0.2">
      <c r="A22" s="147" t="s">
        <v>64</v>
      </c>
      <c r="B22" s="148"/>
      <c r="C22" s="149"/>
      <c r="D22" s="170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0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67"/>
      <c r="AK22" s="162"/>
      <c r="AL22" s="162"/>
      <c r="AM22" s="29" t="s">
        <v>7</v>
      </c>
      <c r="AN22" s="163"/>
      <c r="AO22" s="163"/>
      <c r="AP22" s="164"/>
      <c r="AQ22" s="161"/>
      <c r="AR22" s="162"/>
      <c r="AS22" s="162"/>
      <c r="AT22" s="29" t="s">
        <v>7</v>
      </c>
      <c r="AU22" s="163"/>
      <c r="AV22" s="163"/>
      <c r="AW22" s="164"/>
      <c r="AX22" s="162"/>
      <c r="AY22" s="162"/>
      <c r="AZ22" s="162"/>
      <c r="BA22" s="29" t="s">
        <v>7</v>
      </c>
      <c r="BB22" s="163"/>
      <c r="BC22" s="163"/>
      <c r="BD22" s="163"/>
      <c r="BE22" s="202"/>
      <c r="BF22" s="203"/>
      <c r="BG22" s="199" t="str">
        <f>IF(OR(AND(AJ22="",AN22="WO"),AND(AJ22="",AN22="DQ")),Gewinnsätze*Satzpunkte,
IF(OR(SUM(AJ22:BD22)&gt;=Gewinnsätze*Satzpunkte,BE22="ret A",BE22="ret B"),AJ22+AQ22+AX22,
IF(OR(AND(AJ22="WO",AN22=""),AND(AJ22="DQ",AN22="")),0,"")))</f>
        <v/>
      </c>
      <c r="BH22" s="130"/>
      <c r="BI22" s="130"/>
      <c r="BJ22" s="29" t="s">
        <v>7</v>
      </c>
      <c r="BK22" s="132" t="str">
        <f>IF(OR(AND(AJ22="WO",AN22=""),AND(AJ22="DQ",AN22="")),Gewinnsätze*Satzpunkte,
IF(OR(SUM(AJ22:BD22)&gt;=Gewinnsätze*Satzpunkte,BE22="ret A",BE22="ret B"),AN22+AU22+BB22,
IF(OR(AND(AJ22="",AN22="WO"),AND(AJ22="",AN22="DQ")),0,"")))</f>
        <v/>
      </c>
      <c r="BL22" s="132"/>
      <c r="BM22" s="132"/>
      <c r="BN22" s="129" t="str">
        <f>IF(OR(AND(AJ22="",AN22="WO"),AND(AJ22="",AN22="DQ")),Gewinnsätze,
IF(OR(SUM(AJ22:BD22)&gt;=Gewinnsätze*Satzpunkte,BE22="ret A",BE22="ret B"),
IF(AJ22&gt;AN22,1,0)+IF(AQ22&gt;AU22,1,0)+IF(AX22&gt;BB22,1,0),
IF(OR(AND(AJ22="WO",AN22=""),AND(AJ22="DQ",AN22="")),0,"")))</f>
        <v/>
      </c>
      <c r="BO22" s="130"/>
      <c r="BP22" s="29" t="s">
        <v>7</v>
      </c>
      <c r="BQ22" s="132" t="str">
        <f>IF(OR(AND(AJ22="WO",AN22=""),AND(AJ22="DQ",AN22="")),Gewinnsätze,
IF(OR(SUM(AJ22:BD22)&gt;=Gewinnsätze*Satzpunkte,BE22="ret A",BE22="ret B"),
IF(AJ22&lt;AN22,1,0)+IF(AQ22&lt;AU22,1,0)+IF(AX22&lt;BB22,1,0),
IF(OR(AND(AJ22="",AN22="WO"),AND(AJ22="",AN22="DQ")),0,"")))</f>
        <v/>
      </c>
      <c r="BR22" s="133"/>
      <c r="BS22" s="129" t="str">
        <f>IF(OR(BN22=Gewinnsätze,BQ22=Gewinnsätze,BE22="ret A",BE22="ret B"),IF(OR(BN22=Gewinnsätze,BE22="ret B"),1,0),"")</f>
        <v/>
      </c>
      <c r="BT22" s="130"/>
      <c r="BU22" s="29" t="s">
        <v>7</v>
      </c>
      <c r="BV22" s="132" t="str">
        <f>IF(OR(BN22=Gewinnsätze,BQ22=Gewinnsätze,BE22="ret A",BE22="ret B"),IF(OR(BQ22=Gewinnsätze,BE22="ret A"),1,0),"")</f>
        <v/>
      </c>
      <c r="BW22" s="189"/>
      <c r="BY22" s="5"/>
      <c r="CG22" s="47">
        <f t="shared" si="0"/>
        <v>0</v>
      </c>
      <c r="CH22" s="47">
        <f t="shared" si="1"/>
        <v>0</v>
      </c>
    </row>
    <row r="23" spans="1:86" ht="30" customHeight="1" thickBot="1" x14ac:dyDescent="0.25">
      <c r="A23" s="150" t="s">
        <v>65</v>
      </c>
      <c r="B23" s="151"/>
      <c r="C23" s="152"/>
      <c r="D23" s="172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2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68"/>
      <c r="AK23" s="169"/>
      <c r="AL23" s="169"/>
      <c r="AM23" s="61" t="s">
        <v>7</v>
      </c>
      <c r="AN23" s="139"/>
      <c r="AO23" s="139"/>
      <c r="AP23" s="140"/>
      <c r="AQ23" s="195"/>
      <c r="AR23" s="169"/>
      <c r="AS23" s="169"/>
      <c r="AT23" s="61" t="s">
        <v>7</v>
      </c>
      <c r="AU23" s="139"/>
      <c r="AV23" s="139"/>
      <c r="AW23" s="140"/>
      <c r="AX23" s="169"/>
      <c r="AY23" s="169"/>
      <c r="AZ23" s="169"/>
      <c r="BA23" s="61" t="s">
        <v>7</v>
      </c>
      <c r="BB23" s="139"/>
      <c r="BC23" s="139"/>
      <c r="BD23" s="194"/>
      <c r="BE23" s="202"/>
      <c r="BF23" s="203"/>
      <c r="BG23" s="122" t="str">
        <f>IF(OR(AND(AJ23="",AN23="WO"),AND(AJ23="",AN23="DQ")),Gewinnsätze*Satzpunkte,
IF(OR(SUM(AJ23:BD23)&gt;=Gewinnsätze*Satzpunkte,BE23="ret A",BE23="ret B"),AJ23+AQ23+AX23,
IF(OR(AND(AJ23="WO",AN23=""),AND(AJ23="DQ",AN23="")),0,"")))</f>
        <v/>
      </c>
      <c r="BH23" s="123"/>
      <c r="BI23" s="123"/>
      <c r="BJ23" s="50" t="s">
        <v>7</v>
      </c>
      <c r="BK23" s="124" t="str">
        <f>IF(OR(AND(AJ23="WO",AN23=""),AND(AJ23="DQ",AN23="")),Gewinnsätze*Satzpunkte,
IF(OR(SUM(AJ23:BD23)&gt;=Gewinnsätze*Satzpunkte,BE23="ret A",BE23="ret B"),AN23+AU23+BB23,
IF(OR(AND(AJ23="",AN23="WO"),AND(AJ23="",AN23="DQ")),0,"")))</f>
        <v/>
      </c>
      <c r="BL23" s="124"/>
      <c r="BM23" s="124"/>
      <c r="BN23" s="159" t="str">
        <f>IF(OR(AND(AJ23="",AN23="WO"),AND(AJ23="",AN23="DQ")),Gewinnsätze,
IF(OR(SUM(AJ23:BD23)&gt;=Gewinnsätze*Satzpunkte,BE23="ret A",BE23="ret B"),
IF(AJ23&gt;AN23,1,0)+IF(AQ23&gt;AU23,1,0)+IF(AX23&gt;BB23,1,0),
IF(OR(AND(AJ23="WO",AN23=""),AND(AJ23="DQ",AN23="")),0,"")))</f>
        <v/>
      </c>
      <c r="BO23" s="123"/>
      <c r="BP23" s="50" t="s">
        <v>7</v>
      </c>
      <c r="BQ23" s="124" t="str">
        <f>IF(OR(AND(AJ23="WO",AN23=""),AND(AJ23="DQ",AN23="")),Gewinnsätze,
IF(OR(SUM(AJ23:BD23)&gt;=Gewinnsätze*Satzpunkte,BE23="ret A",BE23="ret B"),
IF(AJ23&lt;AN23,1,0)+IF(AQ23&lt;AU23,1,0)+IF(AX23&lt;BB23,1,0),
IF(OR(AND(AJ23="",AN23="WO"),AND(AJ23="",AN23="DQ")),0,"")))</f>
        <v/>
      </c>
      <c r="BR23" s="196"/>
      <c r="BS23" s="159" t="str">
        <f>IF(OR(BN23=Gewinnsätze,BQ23=Gewinnsätze,BE23="ret A",BE23="ret B"),IF(OR(BN23=Gewinnsätze,BE23="ret B"),1,0),"")</f>
        <v/>
      </c>
      <c r="BT23" s="123"/>
      <c r="BU23" s="50" t="s">
        <v>7</v>
      </c>
      <c r="BV23" s="124" t="str">
        <f>IF(OR(BN23=Gewinnsätze,BQ23=Gewinnsätze,BE23="ret A",BE23="ret B"),IF(OR(BQ23=Gewinnsätze,BE23="ret A"),1,0),"")</f>
        <v/>
      </c>
      <c r="BW23" s="188"/>
      <c r="BY23" s="5"/>
      <c r="CG23" s="47">
        <f t="shared" si="0"/>
        <v>0</v>
      </c>
      <c r="CH23" s="47">
        <f t="shared" si="1"/>
        <v>0</v>
      </c>
    </row>
    <row r="24" spans="1:86" ht="30" customHeight="1" thickTop="1" thickBot="1" x14ac:dyDescent="0.45">
      <c r="A24" s="120" t="s">
        <v>8</v>
      </c>
      <c r="B24" s="120"/>
      <c r="C24" s="120"/>
      <c r="D24" s="120"/>
      <c r="E24" s="120"/>
      <c r="F24" s="120" t="str">
        <f>IF(SUM(BS24:BW24)+SUM(CG24:CH24)=Spiele-SpieleNichtAusgetragen,IF(OR(AND(BS24&gt;BV24,CG24=0),CH24&gt;0),MannschaftA,IF(OR(AND(BS24&lt;BV24,CH24=0),CG24&gt;0),MannschaftB,"unentschieden")),"")</f>
        <v/>
      </c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" t="s">
        <v>9</v>
      </c>
      <c r="AB24" s="12"/>
      <c r="AC24" s="174" t="str">
        <f>IF(AND(Sieger&lt;&gt;"",SUM(CG24:CH24)&gt;0),Spiele-SpieleNichtAusgetragen&amp;":0",
IF(AND(Sieger&lt;&gt;"",Sieger=MannschaftA),BS24,IF(AND(Sieger&lt;&gt;"",Sieger=MannschaftB),BV24,IF(AND(Sieger&lt;&gt;"",Sieger="unentschieden"),BS24,"")))&amp;":"&amp;
IF(AND(Sieger&lt;&gt;"",Sieger=MannschaftA),BV24,IF(AND(Sieger&lt;&gt;"",Sieger=MannschaftB),BS24,IF(AND(Sieger&lt;&gt;"",Sieger="unentschieden"),BV24,""))))</f>
        <v>:</v>
      </c>
      <c r="AD24" s="174"/>
      <c r="AE24" s="45"/>
      <c r="AF24" s="13" t="s">
        <v>10</v>
      </c>
      <c r="AG24" s="13"/>
      <c r="AH24" s="13"/>
      <c r="AI24" s="184" t="str">
        <f>IF(AND(Sieger&lt;&gt;"",SUM(CG24:CH24)&gt;0),(Spiele-SpieleNichtAusgetragen)*Gewinnsätze&amp;":0",
IF(AND(Sieger&lt;&gt;"",Sieger=MannschaftA),BN24,IF(AND(Sieger&lt;&gt;"",Sieger=MannschaftB),BQ24,IF(AND(Sieger&lt;&gt;"",Sieger="unentschieden"),BN24,"")))&amp;":"&amp;
IF(AND(Sieger&lt;&gt;"",Sieger=MannschaftA),BQ24,IF(AND(Sieger&lt;&gt;"",Sieger=MannschaftB),BN24,IF(AND(Sieger&lt;&gt;"",Sieger="unentschieden"),BQ24,""))))</f>
        <v>:</v>
      </c>
      <c r="AJ24" s="184"/>
      <c r="AK24" s="184"/>
      <c r="AL24" s="12" t="s">
        <v>11</v>
      </c>
      <c r="AM24" s="12"/>
      <c r="AN24" s="12"/>
      <c r="AO24" s="12"/>
      <c r="AP24" s="12"/>
      <c r="AQ24" s="184" t="str">
        <f>IF(AND(Sieger&lt;&gt;"",SUM(CG24:CH24)&gt;0),"-:-",
IF(AND(Sieger&lt;&gt;"",Sieger=MannschaftA),BG24,IF(AND(Sieger&lt;&gt;"",Sieger=MannschaftB),BK24,IF(AND(Sieger&lt;&gt;"",Sieger="unentschieden"),BG24,"")))&amp;":"&amp;
IF(AND(Sieger&lt;&gt;"",Sieger=MannschaftA),BK24,IF(AND(Sieger&lt;&gt;"",Sieger=MannschaftB),BG24,IF(AND(Sieger&lt;&gt;"",Sieger="unentschieden"),BK24,""))))</f>
        <v>:</v>
      </c>
      <c r="AR24" s="184"/>
      <c r="AS24" s="184"/>
      <c r="AT24" s="184"/>
      <c r="AU24" s="12" t="s">
        <v>46</v>
      </c>
      <c r="AV24" s="39"/>
      <c r="AW24" s="39"/>
      <c r="AX24" s="59"/>
      <c r="AY24" s="60"/>
      <c r="AZ24" s="53"/>
      <c r="BA24" s="45"/>
      <c r="BB24" s="51"/>
      <c r="BC24" s="51"/>
      <c r="BD24" s="51"/>
      <c r="BE24" s="43"/>
      <c r="BF24" s="44"/>
      <c r="BG24" s="182" t="str">
        <f>IF(SUM(BG16:BI23,BK16:BM23)&gt;0,SUM(BG16:BI23),"")</f>
        <v/>
      </c>
      <c r="BH24" s="183"/>
      <c r="BI24" s="183"/>
      <c r="BJ24" s="58" t="s">
        <v>7</v>
      </c>
      <c r="BK24" s="186" t="str">
        <f>IF(SUM(BG16:BI23,BK16:BM23)&gt;0,SUM(BK16:BM23),"")</f>
        <v/>
      </c>
      <c r="BL24" s="186"/>
      <c r="BM24" s="187"/>
      <c r="BN24" s="185" t="str">
        <f>IF(SUM(BN16:BO23,BQ16:BR23)&gt;0,SUM(BN16:BO23),"")</f>
        <v/>
      </c>
      <c r="BO24" s="183"/>
      <c r="BP24" s="58" t="s">
        <v>7</v>
      </c>
      <c r="BQ24" s="186" t="str">
        <f>IF(SUM(BN16:BO23,BQ16:BR23)&gt;0,SUM(BQ16:BR23),"")</f>
        <v/>
      </c>
      <c r="BR24" s="187"/>
      <c r="BS24" s="118" t="str">
        <f>IF(SUM(BS16:BT23,BV16:BW23)&gt;0,SUM(BS16:BT23),"")</f>
        <v/>
      </c>
      <c r="BT24" s="119"/>
      <c r="BU24" s="58" t="s">
        <v>7</v>
      </c>
      <c r="BV24" s="179" t="str">
        <f>IF(SUM(BS16:BT23,BV16:BW23)&gt;0,SUM(BV16:BW23),"")</f>
        <v/>
      </c>
      <c r="BW24" s="180"/>
      <c r="BY24" s="46"/>
      <c r="CG24" s="47">
        <f>SUM(CG16:CG23)</f>
        <v>0</v>
      </c>
      <c r="CH24" s="47">
        <f>SUM(CH16:CH23)</f>
        <v>0</v>
      </c>
    </row>
    <row r="25" spans="1:86" ht="30" customHeight="1" thickTop="1" x14ac:dyDescent="0.25">
      <c r="A25" s="14" t="s">
        <v>12</v>
      </c>
      <c r="B25" s="14"/>
      <c r="C25" s="15"/>
      <c r="D25" s="15"/>
      <c r="E25" s="15"/>
      <c r="F25" s="38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16"/>
      <c r="AJ25" s="24" t="s">
        <v>52</v>
      </c>
      <c r="AK25" s="17"/>
      <c r="AL25" s="17"/>
      <c r="AM25" s="17"/>
      <c r="AN25" s="15"/>
      <c r="AO25" s="24"/>
      <c r="AP25" s="24" t="str">
        <f>IF(AND(Sieger&lt;&gt;"",OR(Sieger=MannschaftA,Sieger=MannschaftB)),TabelleSieg,IF(Sieger="unentschieden",TabelleUnentschieden,""))</f>
        <v/>
      </c>
      <c r="AQ25" s="24" t="s">
        <v>51</v>
      </c>
      <c r="AR25" s="17"/>
      <c r="AS25" s="17"/>
      <c r="AT25" s="17"/>
      <c r="AU25" s="15"/>
      <c r="AV25" s="15"/>
      <c r="AW25" s="39"/>
      <c r="AX25" s="40"/>
      <c r="AY25" s="40"/>
      <c r="AZ25" s="76" t="s">
        <v>27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33"/>
    </row>
    <row r="26" spans="1:86" ht="30" customHeight="1" x14ac:dyDescent="0.25">
      <c r="A26" s="14"/>
      <c r="B26" s="14"/>
      <c r="C26" s="15"/>
      <c r="D26" s="15"/>
      <c r="E26" s="15"/>
      <c r="F26" s="38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62"/>
      <c r="Z26" s="62"/>
      <c r="AA26" s="62"/>
      <c r="AB26" s="62"/>
      <c r="AC26" s="62"/>
      <c r="AD26" s="62"/>
      <c r="AE26" s="63"/>
      <c r="AF26" s="63"/>
      <c r="AG26" s="63"/>
      <c r="AH26" s="63"/>
      <c r="AI26" s="16"/>
      <c r="AJ26" s="64"/>
      <c r="AK26" s="34"/>
      <c r="AL26" s="34"/>
      <c r="AM26" s="34"/>
      <c r="AN26" s="5"/>
      <c r="AO26" s="64"/>
      <c r="AP26" s="64"/>
      <c r="AQ26" s="64"/>
      <c r="AR26" s="34"/>
      <c r="AS26" s="34"/>
      <c r="AT26" s="34"/>
      <c r="AU26" s="5"/>
      <c r="AV26" s="5"/>
      <c r="AW26" s="5"/>
      <c r="AX26" s="65"/>
      <c r="AY26" s="65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33"/>
    </row>
    <row r="27" spans="1:86" ht="30" customHeight="1" x14ac:dyDescent="0.35">
      <c r="A27" s="138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21" t="s">
        <v>53</v>
      </c>
      <c r="Z27" s="121"/>
      <c r="AA27" s="121"/>
      <c r="AB27" s="121"/>
      <c r="AC27" s="121"/>
      <c r="AD27" s="121"/>
      <c r="AE27" s="109"/>
      <c r="AF27" s="109"/>
      <c r="AG27" s="109"/>
      <c r="AH27" s="109"/>
      <c r="AI27" s="4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1:86" ht="10.15" customHeight="1" x14ac:dyDescent="0.2">
      <c r="A28" s="67" t="s">
        <v>58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18"/>
      <c r="Z28" s="18"/>
      <c r="AA28" s="18"/>
      <c r="AB28" s="18"/>
      <c r="AC28" s="18"/>
      <c r="AD28" s="18"/>
      <c r="AE28" s="108"/>
      <c r="AF28" s="108"/>
      <c r="AG28" s="108"/>
      <c r="AH28" s="108"/>
      <c r="AI28" s="4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4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4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</row>
    <row r="29" spans="1:86" ht="20.100000000000001" customHeight="1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165" t="s">
        <v>28</v>
      </c>
      <c r="Z29" s="165"/>
      <c r="AA29" s="165"/>
      <c r="AB29" s="165"/>
      <c r="AC29" s="165"/>
      <c r="AD29" s="165"/>
      <c r="AE29" s="109"/>
      <c r="AF29" s="109"/>
      <c r="AG29" s="109"/>
      <c r="AH29" s="109"/>
      <c r="AI29" s="4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4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4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</row>
    <row r="30" spans="1:86" ht="10.15" customHeight="1" x14ac:dyDescent="0.2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18"/>
      <c r="Z30" s="18"/>
      <c r="AA30" s="18"/>
      <c r="AB30" s="18"/>
      <c r="AC30" s="18"/>
      <c r="AD30" s="18"/>
      <c r="AE30" s="18"/>
      <c r="AF30" s="18"/>
      <c r="AG30" s="18"/>
      <c r="AH30" s="4"/>
      <c r="AI30" s="4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4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4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</row>
    <row r="31" spans="1:86" ht="20.100000000000001" customHeight="1" x14ac:dyDescent="0.3">
      <c r="A31" s="74" t="s">
        <v>20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66" t="s">
        <v>59</v>
      </c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35"/>
      <c r="AF31" s="36" t="s">
        <v>54</v>
      </c>
      <c r="AG31" s="37" t="s">
        <v>60</v>
      </c>
      <c r="AH31" s="23"/>
      <c r="AI31" s="19"/>
      <c r="AJ31" s="178" t="s">
        <v>13</v>
      </c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9"/>
      <c r="AY31" s="177" t="s">
        <v>17</v>
      </c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5"/>
      <c r="BL31" s="177" t="s">
        <v>17</v>
      </c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</row>
    <row r="32" spans="1:86" ht="20.100000000000001" customHeight="1" x14ac:dyDescent="0.3">
      <c r="A32" s="74" t="s">
        <v>21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175" t="s">
        <v>22</v>
      </c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66"/>
      <c r="AF32" s="66"/>
      <c r="AG32" s="66"/>
      <c r="AJ32" s="177" t="s">
        <v>16</v>
      </c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20"/>
      <c r="AY32" s="177" t="s">
        <v>14</v>
      </c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L32" s="177" t="s">
        <v>15</v>
      </c>
      <c r="BM32" s="177"/>
      <c r="BN32" s="177"/>
      <c r="BO32" s="177"/>
      <c r="BP32" s="177"/>
      <c r="BQ32" s="177"/>
      <c r="BR32" s="177"/>
      <c r="BS32" s="177"/>
      <c r="BT32" s="177"/>
      <c r="BU32" s="177"/>
      <c r="BV32" s="177"/>
      <c r="BW32" s="177"/>
    </row>
    <row r="35" spans="1:3" x14ac:dyDescent="0.2">
      <c r="A35" s="18"/>
      <c r="B35" s="18"/>
      <c r="C35" s="18"/>
    </row>
    <row r="43" spans="1:3" ht="12.75" customHeight="1" x14ac:dyDescent="0.2"/>
  </sheetData>
  <sheetProtection selectLockedCells="1"/>
  <mergeCells count="176">
    <mergeCell ref="D22:S22"/>
    <mergeCell ref="D23:S23"/>
    <mergeCell ref="T16:AI16"/>
    <mergeCell ref="T17:AI17"/>
    <mergeCell ref="T18:AI18"/>
    <mergeCell ref="T19:AI19"/>
    <mergeCell ref="T20:AI20"/>
    <mergeCell ref="D18:S18"/>
    <mergeCell ref="D19:S19"/>
    <mergeCell ref="D20:S20"/>
    <mergeCell ref="D21:S21"/>
    <mergeCell ref="T21:AI21"/>
    <mergeCell ref="D16:S16"/>
    <mergeCell ref="D17:S17"/>
    <mergeCell ref="AM18:AM19"/>
    <mergeCell ref="AX18:AZ19"/>
    <mergeCell ref="BB18:BD19"/>
    <mergeCell ref="AX20:AZ21"/>
    <mergeCell ref="BB20:BD21"/>
    <mergeCell ref="AN20:AP21"/>
    <mergeCell ref="BA20:BA21"/>
    <mergeCell ref="AQ20:AS21"/>
    <mergeCell ref="AU20:AW21"/>
    <mergeCell ref="AN22:AP22"/>
    <mergeCell ref="BS20:BT21"/>
    <mergeCell ref="BN20:BO21"/>
    <mergeCell ref="BP20:BP21"/>
    <mergeCell ref="BQ16:BR17"/>
    <mergeCell ref="BQ18:BR19"/>
    <mergeCell ref="BQ20:BR21"/>
    <mergeCell ref="BK18:BM19"/>
    <mergeCell ref="BG20:BI21"/>
    <mergeCell ref="BK20:BM21"/>
    <mergeCell ref="BG22:BI22"/>
    <mergeCell ref="BE20:BF21"/>
    <mergeCell ref="BE22:BF22"/>
    <mergeCell ref="AQ16:AS17"/>
    <mergeCell ref="BE18:BF19"/>
    <mergeCell ref="BA18:BA19"/>
    <mergeCell ref="BE16:BF17"/>
    <mergeCell ref="AX16:AZ17"/>
    <mergeCell ref="BB16:BD17"/>
    <mergeCell ref="BG18:BI19"/>
    <mergeCell ref="AX22:AZ22"/>
    <mergeCell ref="BB22:BD22"/>
    <mergeCell ref="AX23:AZ23"/>
    <mergeCell ref="BB23:BD23"/>
    <mergeCell ref="BV23:BW23"/>
    <mergeCell ref="BS23:BT23"/>
    <mergeCell ref="BN23:BO23"/>
    <mergeCell ref="AQ23:AS23"/>
    <mergeCell ref="AU23:AW23"/>
    <mergeCell ref="BQ23:BR23"/>
    <mergeCell ref="BE23:BF23"/>
    <mergeCell ref="BJ18:BJ19"/>
    <mergeCell ref="BN16:BO17"/>
    <mergeCell ref="AJ32:AW32"/>
    <mergeCell ref="BL32:BW32"/>
    <mergeCell ref="BL31:BW31"/>
    <mergeCell ref="AJ31:AW31"/>
    <mergeCell ref="BV24:BW24"/>
    <mergeCell ref="AY32:BJ32"/>
    <mergeCell ref="AY31:BJ31"/>
    <mergeCell ref="AJ30:AW30"/>
    <mergeCell ref="AY30:BJ30"/>
    <mergeCell ref="BL30:BW30"/>
    <mergeCell ref="BG24:BI24"/>
    <mergeCell ref="AI24:AK24"/>
    <mergeCell ref="BN24:BO24"/>
    <mergeCell ref="BQ24:BR24"/>
    <mergeCell ref="AQ24:AT24"/>
    <mergeCell ref="BK24:BM24"/>
    <mergeCell ref="BV18:BW19"/>
    <mergeCell ref="BV20:BW21"/>
    <mergeCell ref="BV22:BW22"/>
    <mergeCell ref="BN22:BO22"/>
    <mergeCell ref="BS16:BT17"/>
    <mergeCell ref="BS18:BT19"/>
    <mergeCell ref="A32:K32"/>
    <mergeCell ref="L31:AD31"/>
    <mergeCell ref="A16:C17"/>
    <mergeCell ref="BP16:BP17"/>
    <mergeCell ref="AQ18:AS19"/>
    <mergeCell ref="AU18:AW19"/>
    <mergeCell ref="BN18:BO19"/>
    <mergeCell ref="AQ22:AS22"/>
    <mergeCell ref="AU22:AW22"/>
    <mergeCell ref="AT18:AT19"/>
    <mergeCell ref="AE27:AH27"/>
    <mergeCell ref="BP18:BP19"/>
    <mergeCell ref="BK22:BM22"/>
    <mergeCell ref="Y29:AD29"/>
    <mergeCell ref="A31:K31"/>
    <mergeCell ref="AJ18:AL19"/>
    <mergeCell ref="AJ20:AL21"/>
    <mergeCell ref="AJ22:AL22"/>
    <mergeCell ref="AJ23:AL23"/>
    <mergeCell ref="T22:AI22"/>
    <mergeCell ref="T23:AI23"/>
    <mergeCell ref="A24:E24"/>
    <mergeCell ref="AC24:AD24"/>
    <mergeCell ref="L32:AD32"/>
    <mergeCell ref="BS24:BT24"/>
    <mergeCell ref="BU16:BU17"/>
    <mergeCell ref="F24:Z24"/>
    <mergeCell ref="Y27:AD27"/>
    <mergeCell ref="AE28:AH29"/>
    <mergeCell ref="BG23:BI23"/>
    <mergeCell ref="BK23:BM23"/>
    <mergeCell ref="AJ16:AL17"/>
    <mergeCell ref="BS22:BT22"/>
    <mergeCell ref="BU18:BU19"/>
    <mergeCell ref="BU20:BU21"/>
    <mergeCell ref="BJ20:BJ21"/>
    <mergeCell ref="AM20:AM21"/>
    <mergeCell ref="AT20:AT21"/>
    <mergeCell ref="BQ22:BR22"/>
    <mergeCell ref="BG16:BI17"/>
    <mergeCell ref="AM16:AM17"/>
    <mergeCell ref="AN16:AP17"/>
    <mergeCell ref="A27:X27"/>
    <mergeCell ref="AN23:AP23"/>
    <mergeCell ref="A18:C19"/>
    <mergeCell ref="A20:C21"/>
    <mergeCell ref="A22:C22"/>
    <mergeCell ref="A23:C23"/>
    <mergeCell ref="BA16:BA17"/>
    <mergeCell ref="AU16:AW17"/>
    <mergeCell ref="A10:H10"/>
    <mergeCell ref="BP6:BS7"/>
    <mergeCell ref="BP12:BR12"/>
    <mergeCell ref="A12:E12"/>
    <mergeCell ref="BG14:BW14"/>
    <mergeCell ref="BS15:BW15"/>
    <mergeCell ref="AN4:AU5"/>
    <mergeCell ref="BK8:BW9"/>
    <mergeCell ref="AK12:BH12"/>
    <mergeCell ref="AJ15:AP15"/>
    <mergeCell ref="AQ15:AW15"/>
    <mergeCell ref="BE14:BF15"/>
    <mergeCell ref="AX15:BD15"/>
    <mergeCell ref="BG3:BW4"/>
    <mergeCell ref="BT6:BW7"/>
    <mergeCell ref="BK12:BO12"/>
    <mergeCell ref="D15:S15"/>
    <mergeCell ref="T15:AI15"/>
    <mergeCell ref="D14:AI14"/>
    <mergeCell ref="AG12:AH12"/>
    <mergeCell ref="AN6:BD7"/>
    <mergeCell ref="AQ8:BD9"/>
    <mergeCell ref="I4:AH5"/>
    <mergeCell ref="BA4:BD5"/>
    <mergeCell ref="AE32:AG32"/>
    <mergeCell ref="A28:X30"/>
    <mergeCell ref="CG2:CH2"/>
    <mergeCell ref="AI2:AO3"/>
    <mergeCell ref="AI4:AM5"/>
    <mergeCell ref="AI6:AM7"/>
    <mergeCell ref="AI8:AP9"/>
    <mergeCell ref="AV4:AZ5"/>
    <mergeCell ref="BF8:BJ9"/>
    <mergeCell ref="G25:AH25"/>
    <mergeCell ref="AZ25:BW25"/>
    <mergeCell ref="BJ16:BJ17"/>
    <mergeCell ref="AT16:AT17"/>
    <mergeCell ref="BV16:BW17"/>
    <mergeCell ref="BG15:BM15"/>
    <mergeCell ref="BK16:BM17"/>
    <mergeCell ref="BN15:BR15"/>
    <mergeCell ref="AN18:AP19"/>
    <mergeCell ref="I1:AH3"/>
    <mergeCell ref="I6:AH8"/>
    <mergeCell ref="BG1:BW2"/>
    <mergeCell ref="AP2:BD3"/>
    <mergeCell ref="I9:AG10"/>
    <mergeCell ref="H12:AE12"/>
  </mergeCells>
  <phoneticPr fontId="0" type="noConversion"/>
  <dataValidations count="5">
    <dataValidation type="list" allowBlank="1" showInputMessage="1" sqref="D20 D16 D18 D22:D23" xr:uid="{00000000-0002-0000-0000-000000000000}">
      <formula1>"wird nicht ausgetragen"</formula1>
    </dataValidation>
    <dataValidation type="list" allowBlank="1" showInputMessage="1" showErrorMessage="1" sqref="AQ16:AS23 AU16:AZ23 BB16:BD23" xr:uid="{00000000-0002-0000-0000-000001000000}">
      <formula1>"0,1,2,3,4,5,6,7,8,9,10,11,12,13,14,15,16,17,18,19,20,21,22,23,24,25,26,27,28,29,30"</formula1>
    </dataValidation>
    <dataValidation type="list" allowBlank="1" showInputMessage="1" showErrorMessage="1" sqref="AJ16:AL23 AN16:AP23" xr:uid="{00000000-0002-0000-0000-000002000000}">
      <formula1>"0,1,2,3,4,5,6,7,8,9,10,11,12,13,14,15,16,17,18,19,20,21,22,23,24,25,26,27,28,29,30,WO,DQ,KS"</formula1>
    </dataValidation>
    <dataValidation type="list" showInputMessage="1" showErrorMessage="1" sqref="BI5 BM5 BU5" xr:uid="{00000000-0002-0000-0000-000003000000}">
      <formula1>"x"</formula1>
    </dataValidation>
    <dataValidation type="list" allowBlank="1" showInputMessage="1" showErrorMessage="1" sqref="BE16:BF23" xr:uid="{00000000-0002-0000-0000-000004000000}">
      <formula1>"ret A, ret B"</formula1>
    </dataValidation>
  </dataValidations>
  <hyperlinks>
    <hyperlink ref="L31" r:id="rId1" xr:uid="{00000000-0004-0000-0000-000000000000}"/>
    <hyperlink ref="L31:Z31" r:id="rId2" display="mannschaftsm@badminton-noe.at" xr:uid="{00000000-0004-0000-0000-000001000000}"/>
    <hyperlink ref="L32:Z32" r:id="rId3" display="Ergebnisdienst" xr:uid="{00000000-0004-0000-0000-000002000000}"/>
    <hyperlink ref="L32:AE32" r:id="rId4" display="Ergebnisdienst (obv.tournamentsoftware.com)" xr:uid="{00000000-0004-0000-0000-000003000000}"/>
    <hyperlink ref="L31:AD31" r:id="rId5" display="liga@badminton-noe.at" xr:uid="{00000000-0004-0000-0000-000004000000}"/>
    <hyperlink ref="L32:AG32" r:id="rId6" display="Ergebnisdienst (obv.tournamentsoftware.com)" xr:uid="{00000000-0004-0000-0000-000005000000}"/>
    <hyperlink ref="L32:AD32" r:id="rId7" display="Ergebnisdienst (obv.tournamentsoftware.com)" xr:uid="{00000000-0004-0000-0000-000006000000}"/>
  </hyperlinks>
  <printOptions horizontalCentered="1" verticalCentered="1"/>
  <pageMargins left="0.39370078740157483" right="0.39370078740157483" top="0.19685039370078741" bottom="0.19685039370078741" header="0" footer="0"/>
  <pageSetup paperSize="9" scale="73" orientation="landscape" r:id="rId8"/>
  <headerFooter alignWithMargins="0"/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2ab6a2-77d5-430d-9dfa-3bda3bc4ac7a" xsi:nil="true"/>
    <lcf76f155ced4ddcb4097134ff3c332f xmlns="e38082a2-8135-4dd3-9cab-f0d80804fd9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AB7533FE17C14D8DB59FBC6BA14EC9" ma:contentTypeVersion="18" ma:contentTypeDescription="Ein neues Dokument erstellen." ma:contentTypeScope="" ma:versionID="9871d0ac11c50fe41a16ec01b1ce53a6">
  <xsd:schema xmlns:xsd="http://www.w3.org/2001/XMLSchema" xmlns:xs="http://www.w3.org/2001/XMLSchema" xmlns:p="http://schemas.microsoft.com/office/2006/metadata/properties" xmlns:ns2="e38082a2-8135-4dd3-9cab-f0d80804fd9b" xmlns:ns3="bb2ab6a2-77d5-430d-9dfa-3bda3bc4ac7a" targetNamespace="http://schemas.microsoft.com/office/2006/metadata/properties" ma:root="true" ma:fieldsID="79ad6391036f0005b55de94699e6a925" ns2:_="" ns3:_="">
    <xsd:import namespace="e38082a2-8135-4dd3-9cab-f0d80804fd9b"/>
    <xsd:import namespace="bb2ab6a2-77d5-430d-9dfa-3bda3bc4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082a2-8135-4dd3-9cab-f0d80804fd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b2dbd6fa-3c70-46cc-b669-7c4a539263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ab6a2-77d5-430d-9dfa-3bda3bc4ac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c76f9e-8b78-42f2-8499-ec1ef466affd}" ma:internalName="TaxCatchAll" ma:showField="CatchAllData" ma:web="bb2ab6a2-77d5-430d-9dfa-3bda3bc4ac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5509DF-E83D-471C-994E-8F686BE0318E}">
  <ds:schemaRefs>
    <ds:schemaRef ds:uri="http://purl.org/dc/dcmitype/"/>
    <ds:schemaRef ds:uri="bb2ab6a2-77d5-430d-9dfa-3bda3bc4ac7a"/>
    <ds:schemaRef ds:uri="e38082a2-8135-4dd3-9cab-f0d80804fd9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9f3c40b4-e3e8-4f5e-98f4-2b28b3541ea8"/>
    <ds:schemaRef ds:uri="91e8a35c-2a39-47c1-b14c-77ea1f6fd553"/>
  </ds:schemaRefs>
</ds:datastoreItem>
</file>

<file path=customXml/itemProps2.xml><?xml version="1.0" encoding="utf-8"?>
<ds:datastoreItem xmlns:ds="http://schemas.openxmlformats.org/officeDocument/2006/customXml" ds:itemID="{2D6C4F41-6E35-401B-873F-0FF07A1E0176}"/>
</file>

<file path=customXml/itemProps3.xml><?xml version="1.0" encoding="utf-8"?>
<ds:datastoreItem xmlns:ds="http://schemas.openxmlformats.org/officeDocument/2006/customXml" ds:itemID="{8B06ADFD-5E29-4405-AE3E-4CA6BDB717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12</vt:i4>
      </vt:variant>
    </vt:vector>
  </HeadingPairs>
  <TitlesOfParts>
    <vt:vector size="13" baseType="lpstr">
      <vt:lpstr>Spielbericht</vt:lpstr>
      <vt:lpstr>Spielbericht!Druckbereich</vt:lpstr>
      <vt:lpstr>Gewinnsätze</vt:lpstr>
      <vt:lpstr>MannschaftA</vt:lpstr>
      <vt:lpstr>MannschaftB</vt:lpstr>
      <vt:lpstr>Runde</vt:lpstr>
      <vt:lpstr>Satzpunkte</vt:lpstr>
      <vt:lpstr>Sieger</vt:lpstr>
      <vt:lpstr>Spiele</vt:lpstr>
      <vt:lpstr>SpieleNichtAusgetragen</vt:lpstr>
      <vt:lpstr>TabelleAngetreten</vt:lpstr>
      <vt:lpstr>TabelleSieg</vt:lpstr>
      <vt:lpstr>TabelleUnentschieden</vt:lpstr>
    </vt:vector>
  </TitlesOfParts>
  <Manager>office@badminton-noe.at</Manager>
  <Company>Niederösterreichischer Badmintonverband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Spielbericht NÖBV-Mannschaftsmeisterschaft</dc:title>
  <dc:creator>Philipp</dc:creator>
  <cp:keywords>Badminton</cp:keywords>
  <cp:lastModifiedBy>Philipp Fritz NÖBV</cp:lastModifiedBy>
  <cp:lastPrinted>2025-10-25T16:10:48Z</cp:lastPrinted>
  <dcterms:created xsi:type="dcterms:W3CDTF">1998-09-22T08:13:52Z</dcterms:created>
  <dcterms:modified xsi:type="dcterms:W3CDTF">2026-09-07T06:33:22Z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0x010100CCAB7533FE17C14D8DB59FBC6BA14EC9</vt:lpwstr>
  </property>
  <property fmtid="{D5CDD505-2E9C-101B-9397-08002B2CF9AE}" pid="3" name="MediaServiceImageTags">
    <vt:lpwstr/>
  </property>
</Properties>
</file>